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4 平成25年～\令和４年度\05 人口\"/>
    </mc:Choice>
  </mc:AlternateContent>
  <bookViews>
    <workbookView xWindow="0" yWindow="0" windowWidth="28800" windowHeight="12210" tabRatio="734" activeTab="11"/>
  </bookViews>
  <sheets>
    <sheet name="R4.4" sheetId="35" r:id="rId1"/>
    <sheet name="R4.5" sheetId="36" r:id="rId2"/>
    <sheet name="R4.6" sheetId="38" r:id="rId3"/>
    <sheet name="R4.7" sheetId="39" r:id="rId4"/>
    <sheet name="R4.８" sheetId="40" r:id="rId5"/>
    <sheet name="R4.９" sheetId="41" r:id="rId6"/>
    <sheet name="R4.10" sheetId="42" r:id="rId7"/>
    <sheet name="R4.11" sheetId="44" r:id="rId8"/>
    <sheet name="R4.12" sheetId="45" r:id="rId9"/>
    <sheet name="R5.1" sheetId="47" r:id="rId10"/>
    <sheet name="R5.2" sheetId="48" r:id="rId11"/>
    <sheet name="R5.3" sheetId="5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50" l="1"/>
  <c r="AH36" i="50"/>
  <c r="O32" i="50"/>
  <c r="AT31" i="50"/>
  <c r="AH34" i="50" s="1"/>
  <c r="AI31" i="50"/>
  <c r="AS30" i="50" s="1"/>
  <c r="AU30" i="50" s="1"/>
  <c r="AE31" i="50"/>
  <c r="AM31" i="50" s="1"/>
  <c r="AS31" i="50" s="1"/>
  <c r="AU31" i="50" s="1"/>
  <c r="AA31" i="50"/>
  <c r="O31" i="50"/>
  <c r="AM30" i="50"/>
  <c r="O30" i="50"/>
  <c r="AM29" i="50"/>
  <c r="O29" i="50"/>
  <c r="AM28" i="50"/>
  <c r="O28" i="50"/>
  <c r="AM27" i="50"/>
  <c r="O27" i="50"/>
  <c r="AM26" i="50"/>
  <c r="O26" i="50"/>
  <c r="AM25" i="50"/>
  <c r="O25" i="50"/>
  <c r="AM24" i="50"/>
  <c r="O24" i="50"/>
  <c r="AM23" i="50"/>
  <c r="O23" i="50"/>
  <c r="AM22" i="50"/>
  <c r="O22" i="50"/>
  <c r="AM21" i="50"/>
  <c r="O21" i="50"/>
  <c r="AM20" i="50"/>
  <c r="O20" i="50"/>
  <c r="AM19" i="50"/>
  <c r="O19" i="50"/>
  <c r="AM18" i="50"/>
  <c r="O18" i="50"/>
  <c r="AM17" i="50"/>
  <c r="O17" i="50"/>
  <c r="AM16" i="50"/>
  <c r="O16" i="50"/>
  <c r="AM15" i="50"/>
  <c r="O15" i="50"/>
  <c r="AM14" i="50"/>
  <c r="O14" i="50"/>
  <c r="AM13" i="50"/>
  <c r="O13" i="50"/>
  <c r="AM12" i="50"/>
  <c r="O12" i="50"/>
  <c r="AM11" i="50"/>
  <c r="O11" i="50"/>
  <c r="AM10" i="50"/>
  <c r="O10" i="50"/>
  <c r="AM9" i="50"/>
  <c r="O9" i="50"/>
  <c r="AM8" i="50"/>
  <c r="O8" i="50"/>
  <c r="AH40" i="50" l="1"/>
  <c r="AS29" i="50"/>
  <c r="AU29" i="50" s="1"/>
  <c r="AH38" i="48"/>
  <c r="AH36" i="48"/>
  <c r="AH34" i="48"/>
  <c r="O32" i="48"/>
  <c r="AT31" i="48"/>
  <c r="AI31" i="48"/>
  <c r="AS30" i="48" s="1"/>
  <c r="AU30" i="48" s="1"/>
  <c r="AE31" i="48"/>
  <c r="AS29" i="48" s="1"/>
  <c r="AU29" i="48" s="1"/>
  <c r="AA31" i="48"/>
  <c r="O31" i="48"/>
  <c r="AM30" i="48"/>
  <c r="O30" i="48"/>
  <c r="AM29" i="48"/>
  <c r="O29" i="48"/>
  <c r="AM28" i="48"/>
  <c r="O28" i="48"/>
  <c r="AM27" i="48"/>
  <c r="O27" i="48"/>
  <c r="AM26" i="48"/>
  <c r="O26" i="48"/>
  <c r="AM25" i="48"/>
  <c r="O25" i="48"/>
  <c r="AM24" i="48"/>
  <c r="O24" i="48"/>
  <c r="AM23" i="48"/>
  <c r="O23" i="48"/>
  <c r="AM22" i="48"/>
  <c r="O22" i="48"/>
  <c r="AM21" i="48"/>
  <c r="O21" i="48"/>
  <c r="AM20" i="48"/>
  <c r="O20" i="48"/>
  <c r="AM19" i="48"/>
  <c r="O19" i="48"/>
  <c r="AM18" i="48"/>
  <c r="O18" i="48"/>
  <c r="AM17" i="48"/>
  <c r="O17" i="48"/>
  <c r="AM16" i="48"/>
  <c r="O16" i="48"/>
  <c r="AM15" i="48"/>
  <c r="O15" i="48"/>
  <c r="AM14" i="48"/>
  <c r="O14" i="48"/>
  <c r="AM13" i="48"/>
  <c r="O13" i="48"/>
  <c r="AM12" i="48"/>
  <c r="O12" i="48"/>
  <c r="AM11" i="48"/>
  <c r="O11" i="48"/>
  <c r="AM10" i="48"/>
  <c r="O10" i="48"/>
  <c r="AM9" i="48"/>
  <c r="O9" i="48"/>
  <c r="AM8" i="48"/>
  <c r="O8" i="48"/>
  <c r="AM31" i="48" l="1"/>
  <c r="AS31" i="48" s="1"/>
  <c r="AU31" i="48" s="1"/>
  <c r="AH38" i="47"/>
  <c r="AH36" i="47"/>
  <c r="AH34" i="47"/>
  <c r="O32" i="47"/>
  <c r="AT31" i="47"/>
  <c r="AI31" i="47"/>
  <c r="AS30" i="47" s="1"/>
  <c r="AU30" i="47" s="1"/>
  <c r="AE31" i="47"/>
  <c r="AS29" i="47" s="1"/>
  <c r="AU29" i="47" s="1"/>
  <c r="AA31" i="47"/>
  <c r="O31" i="47"/>
  <c r="AM30" i="47"/>
  <c r="O30" i="47"/>
  <c r="AM29" i="47"/>
  <c r="O29" i="47"/>
  <c r="AM28" i="47"/>
  <c r="O28" i="47"/>
  <c r="AM27" i="47"/>
  <c r="O27" i="47"/>
  <c r="AM26" i="47"/>
  <c r="O26" i="47"/>
  <c r="AM25" i="47"/>
  <c r="O25" i="47"/>
  <c r="AM24" i="47"/>
  <c r="O24" i="47"/>
  <c r="AM23" i="47"/>
  <c r="O23" i="47"/>
  <c r="AM22" i="47"/>
  <c r="O22" i="47"/>
  <c r="AM21" i="47"/>
  <c r="O21" i="47"/>
  <c r="AM20" i="47"/>
  <c r="O20" i="47"/>
  <c r="AM19" i="47"/>
  <c r="O19" i="47"/>
  <c r="AM18" i="47"/>
  <c r="O18" i="47"/>
  <c r="AM17" i="47"/>
  <c r="O17" i="47"/>
  <c r="AM16" i="47"/>
  <c r="O16" i="47"/>
  <c r="AM15" i="47"/>
  <c r="O15" i="47"/>
  <c r="AM14" i="47"/>
  <c r="O14" i="47"/>
  <c r="AM13" i="47"/>
  <c r="O13" i="47"/>
  <c r="AM12" i="47"/>
  <c r="O12" i="47"/>
  <c r="AM11" i="47"/>
  <c r="O11" i="47"/>
  <c r="AM10" i="47"/>
  <c r="O10" i="47"/>
  <c r="AM9" i="47"/>
  <c r="O9" i="47"/>
  <c r="AM8" i="47"/>
  <c r="O8" i="47"/>
  <c r="AH40" i="48" l="1"/>
  <c r="AM31" i="47"/>
  <c r="AS31" i="47" s="1"/>
  <c r="AU31" i="47" s="1"/>
  <c r="AH38" i="45"/>
  <c r="AH36" i="45"/>
  <c r="AH34" i="45"/>
  <c r="O32" i="45"/>
  <c r="AT31" i="45"/>
  <c r="AI31" i="45"/>
  <c r="AS30" i="45" s="1"/>
  <c r="AU30" i="45" s="1"/>
  <c r="AE31" i="45"/>
  <c r="AS29" i="45" s="1"/>
  <c r="AU29" i="45" s="1"/>
  <c r="AA31" i="45"/>
  <c r="O31" i="45"/>
  <c r="AM30" i="45"/>
  <c r="O30" i="45"/>
  <c r="AM29" i="45"/>
  <c r="O29" i="45"/>
  <c r="AM28" i="45"/>
  <c r="O28" i="45"/>
  <c r="AM27" i="45"/>
  <c r="O27" i="45"/>
  <c r="AM26" i="45"/>
  <c r="O26" i="45"/>
  <c r="AM25" i="45"/>
  <c r="O25" i="45"/>
  <c r="AM24" i="45"/>
  <c r="O24" i="45"/>
  <c r="AM23" i="45"/>
  <c r="O23" i="45"/>
  <c r="AM22" i="45"/>
  <c r="O22" i="45"/>
  <c r="AM21" i="45"/>
  <c r="O21" i="45"/>
  <c r="AM20" i="45"/>
  <c r="O20" i="45"/>
  <c r="AM19" i="45"/>
  <c r="O19" i="45"/>
  <c r="AM18" i="45"/>
  <c r="O18" i="45"/>
  <c r="AM17" i="45"/>
  <c r="O17" i="45"/>
  <c r="AM16" i="45"/>
  <c r="O16" i="45"/>
  <c r="AM15" i="45"/>
  <c r="O15" i="45"/>
  <c r="AM14" i="45"/>
  <c r="O14" i="45"/>
  <c r="AM13" i="45"/>
  <c r="O13" i="45"/>
  <c r="AM12" i="45"/>
  <c r="O12" i="45"/>
  <c r="AM11" i="45"/>
  <c r="O11" i="45"/>
  <c r="AM10" i="45"/>
  <c r="O10" i="45"/>
  <c r="AM9" i="45"/>
  <c r="O9" i="45"/>
  <c r="AM8" i="45"/>
  <c r="O8" i="45"/>
  <c r="AH40" i="47" l="1"/>
  <c r="AM31" i="45"/>
  <c r="AS31" i="45" s="1"/>
  <c r="AU31" i="45" s="1"/>
  <c r="AH38" i="44"/>
  <c r="AH36" i="44"/>
  <c r="AH34" i="44"/>
  <c r="O32" i="44"/>
  <c r="AT31" i="44"/>
  <c r="AI31" i="44"/>
  <c r="AS30" i="44" s="1"/>
  <c r="AU30" i="44" s="1"/>
  <c r="AE31" i="44"/>
  <c r="AS29" i="44" s="1"/>
  <c r="AU29" i="44" s="1"/>
  <c r="AA31" i="44"/>
  <c r="O31" i="44"/>
  <c r="AM30" i="44"/>
  <c r="O30" i="44"/>
  <c r="AM29" i="44"/>
  <c r="O29" i="44"/>
  <c r="AM28" i="44"/>
  <c r="O28" i="44"/>
  <c r="AM27" i="44"/>
  <c r="O27" i="44"/>
  <c r="AM26" i="44"/>
  <c r="O26" i="44"/>
  <c r="AM25" i="44"/>
  <c r="O25" i="44"/>
  <c r="AM24" i="44"/>
  <c r="O24" i="44"/>
  <c r="AM23" i="44"/>
  <c r="O23" i="44"/>
  <c r="AM22" i="44"/>
  <c r="O22" i="44"/>
  <c r="AM21" i="44"/>
  <c r="O21" i="44"/>
  <c r="AM20" i="44"/>
  <c r="O20" i="44"/>
  <c r="AM19" i="44"/>
  <c r="O19" i="44"/>
  <c r="AM18" i="44"/>
  <c r="O18" i="44"/>
  <c r="AM17" i="44"/>
  <c r="O17" i="44"/>
  <c r="AM16" i="44"/>
  <c r="O16" i="44"/>
  <c r="AM15" i="44"/>
  <c r="O15" i="44"/>
  <c r="AM14" i="44"/>
  <c r="O14" i="44"/>
  <c r="AM13" i="44"/>
  <c r="O13" i="44"/>
  <c r="AM12" i="44"/>
  <c r="O12" i="44"/>
  <c r="AM11" i="44"/>
  <c r="O11" i="44"/>
  <c r="AM10" i="44"/>
  <c r="O10" i="44"/>
  <c r="AM9" i="44"/>
  <c r="O9" i="44"/>
  <c r="AM8" i="44"/>
  <c r="O8" i="44"/>
  <c r="AH40" i="45" l="1"/>
  <c r="AM31" i="44"/>
  <c r="AS31" i="44" s="1"/>
  <c r="AU31" i="44" s="1"/>
  <c r="AH38" i="42"/>
  <c r="AH36" i="42"/>
  <c r="O32" i="42"/>
  <c r="AT31" i="42"/>
  <c r="AI31" i="42"/>
  <c r="AS30" i="42" s="1"/>
  <c r="AU30" i="42" s="1"/>
  <c r="AE31" i="42"/>
  <c r="AM31" i="42" s="1"/>
  <c r="AA31" i="42"/>
  <c r="O31" i="42"/>
  <c r="AM30" i="42"/>
  <c r="O30" i="42"/>
  <c r="AM29" i="42"/>
  <c r="O29" i="42"/>
  <c r="AM28" i="42"/>
  <c r="O28" i="42"/>
  <c r="AM27" i="42"/>
  <c r="O27" i="42"/>
  <c r="AM26" i="42"/>
  <c r="O26" i="42"/>
  <c r="AM25" i="42"/>
  <c r="O25" i="42"/>
  <c r="AM24" i="42"/>
  <c r="O24" i="42"/>
  <c r="AM23" i="42"/>
  <c r="O23" i="42"/>
  <c r="AM22" i="42"/>
  <c r="O22" i="42"/>
  <c r="AM21" i="42"/>
  <c r="O21" i="42"/>
  <c r="AM20" i="42"/>
  <c r="O20" i="42"/>
  <c r="AM19" i="42"/>
  <c r="O19" i="42"/>
  <c r="AM18" i="42"/>
  <c r="O18" i="42"/>
  <c r="AM17" i="42"/>
  <c r="O17" i="42"/>
  <c r="AM16" i="42"/>
  <c r="O16" i="42"/>
  <c r="AM15" i="42"/>
  <c r="O15" i="42"/>
  <c r="AM14" i="42"/>
  <c r="O14" i="42"/>
  <c r="AM13" i="42"/>
  <c r="O13" i="42"/>
  <c r="AM12" i="42"/>
  <c r="O12" i="42"/>
  <c r="AM11" i="42"/>
  <c r="O11" i="42"/>
  <c r="AM10" i="42"/>
  <c r="O10" i="42"/>
  <c r="AM9" i="42"/>
  <c r="O9" i="42"/>
  <c r="AM8" i="42"/>
  <c r="O8" i="42"/>
  <c r="AH40" i="44" l="1"/>
  <c r="AH40" i="42"/>
  <c r="AS31" i="42"/>
  <c r="AU31" i="42" s="1"/>
  <c r="AS29" i="42"/>
  <c r="AU29" i="42" s="1"/>
  <c r="AH38" i="41"/>
  <c r="AH36" i="41"/>
  <c r="AH34" i="41"/>
  <c r="O32" i="41"/>
  <c r="AT31" i="41"/>
  <c r="AI31" i="41"/>
  <c r="AS30" i="41" s="1"/>
  <c r="AU30" i="41" s="1"/>
  <c r="AE31" i="41"/>
  <c r="AS29" i="41" s="1"/>
  <c r="AU29" i="41" s="1"/>
  <c r="AA31" i="41"/>
  <c r="O31" i="41"/>
  <c r="AM30" i="41"/>
  <c r="O30" i="41"/>
  <c r="AM29" i="41"/>
  <c r="O29" i="41"/>
  <c r="AM28" i="41"/>
  <c r="O28" i="41"/>
  <c r="AM27" i="41"/>
  <c r="O27" i="41"/>
  <c r="AM26" i="41"/>
  <c r="O26" i="41"/>
  <c r="AM25" i="41"/>
  <c r="O25" i="41"/>
  <c r="AM24" i="41"/>
  <c r="O24" i="41"/>
  <c r="AM23" i="41"/>
  <c r="O23" i="41"/>
  <c r="AM22" i="41"/>
  <c r="O22" i="41"/>
  <c r="AM21" i="41"/>
  <c r="O21" i="41"/>
  <c r="AM20" i="41"/>
  <c r="O20" i="41"/>
  <c r="AM19" i="41"/>
  <c r="O19" i="41"/>
  <c r="AM18" i="41"/>
  <c r="O18" i="41"/>
  <c r="AM17" i="41"/>
  <c r="O17" i="41"/>
  <c r="AM16" i="41"/>
  <c r="O16" i="41"/>
  <c r="AM15" i="41"/>
  <c r="O15" i="41"/>
  <c r="AM14" i="41"/>
  <c r="O14" i="41"/>
  <c r="AM13" i="41"/>
  <c r="O13" i="41"/>
  <c r="AM12" i="41"/>
  <c r="O12" i="41"/>
  <c r="AM11" i="41"/>
  <c r="O11" i="41"/>
  <c r="AM10" i="41"/>
  <c r="O10" i="41"/>
  <c r="AM9" i="41"/>
  <c r="O9" i="41"/>
  <c r="AM8" i="41"/>
  <c r="O8" i="41"/>
  <c r="AM31" i="41" l="1"/>
  <c r="AS31" i="41" s="1"/>
  <c r="AU31" i="41" s="1"/>
  <c r="AH38" i="40"/>
  <c r="AH36" i="40"/>
  <c r="AH34" i="40"/>
  <c r="O32" i="40"/>
  <c r="AT31" i="40"/>
  <c r="AI31" i="40"/>
  <c r="AS30" i="40" s="1"/>
  <c r="AU30" i="40" s="1"/>
  <c r="AE31" i="40"/>
  <c r="AS29" i="40" s="1"/>
  <c r="AU29" i="40" s="1"/>
  <c r="AA31" i="40"/>
  <c r="O31" i="40"/>
  <c r="AM30" i="40"/>
  <c r="O30" i="40"/>
  <c r="AM29" i="40"/>
  <c r="O29" i="40"/>
  <c r="AM28" i="40"/>
  <c r="O28" i="40"/>
  <c r="AM27" i="40"/>
  <c r="O27" i="40"/>
  <c r="AM26" i="40"/>
  <c r="O26" i="40"/>
  <c r="AM25" i="40"/>
  <c r="O25" i="40"/>
  <c r="AM24" i="40"/>
  <c r="O24" i="40"/>
  <c r="AM23" i="40"/>
  <c r="O23" i="40"/>
  <c r="AM22" i="40"/>
  <c r="O22" i="40"/>
  <c r="AM21" i="40"/>
  <c r="O21" i="40"/>
  <c r="AM20" i="40"/>
  <c r="O20" i="40"/>
  <c r="AM19" i="40"/>
  <c r="O19" i="40"/>
  <c r="AM18" i="40"/>
  <c r="O18" i="40"/>
  <c r="AM17" i="40"/>
  <c r="O17" i="40"/>
  <c r="AM16" i="40"/>
  <c r="O16" i="40"/>
  <c r="AM15" i="40"/>
  <c r="O15" i="40"/>
  <c r="AM14" i="40"/>
  <c r="O14" i="40"/>
  <c r="AM13" i="40"/>
  <c r="O13" i="40"/>
  <c r="AM12" i="40"/>
  <c r="O12" i="40"/>
  <c r="AM11" i="40"/>
  <c r="O11" i="40"/>
  <c r="AM10" i="40"/>
  <c r="O10" i="40"/>
  <c r="AM9" i="40"/>
  <c r="O9" i="40"/>
  <c r="AM8" i="40"/>
  <c r="O8" i="40"/>
  <c r="AH40" i="41" l="1"/>
  <c r="AM31" i="40"/>
  <c r="AS31" i="40" s="1"/>
  <c r="AU31" i="40" s="1"/>
  <c r="AH38" i="39"/>
  <c r="AH36" i="39"/>
  <c r="AH34" i="39"/>
  <c r="O32" i="39"/>
  <c r="AT31" i="39"/>
  <c r="AI31" i="39"/>
  <c r="AS30" i="39" s="1"/>
  <c r="AU30" i="39" s="1"/>
  <c r="AE31" i="39"/>
  <c r="AS29" i="39" s="1"/>
  <c r="AU29" i="39" s="1"/>
  <c r="AA31" i="39"/>
  <c r="O31" i="39"/>
  <c r="AM30" i="39"/>
  <c r="O30" i="39"/>
  <c r="AM29" i="39"/>
  <c r="O29" i="39"/>
  <c r="AM28" i="39"/>
  <c r="O28" i="39"/>
  <c r="AM27" i="39"/>
  <c r="O27" i="39"/>
  <c r="AM26" i="39"/>
  <c r="O26" i="39"/>
  <c r="AM25" i="39"/>
  <c r="O25" i="39"/>
  <c r="AM24" i="39"/>
  <c r="O24" i="39"/>
  <c r="AM23" i="39"/>
  <c r="O23" i="39"/>
  <c r="AM22" i="39"/>
  <c r="O22" i="39"/>
  <c r="AM21" i="39"/>
  <c r="O21" i="39"/>
  <c r="AM20" i="39"/>
  <c r="O20" i="39"/>
  <c r="AM19" i="39"/>
  <c r="O19" i="39"/>
  <c r="AM18" i="39"/>
  <c r="O18" i="39"/>
  <c r="AM17" i="39"/>
  <c r="O17" i="39"/>
  <c r="AM16" i="39"/>
  <c r="O16" i="39"/>
  <c r="AM15" i="39"/>
  <c r="O15" i="39"/>
  <c r="AM14" i="39"/>
  <c r="O14" i="39"/>
  <c r="AM13" i="39"/>
  <c r="O13" i="39"/>
  <c r="AM12" i="39"/>
  <c r="O12" i="39"/>
  <c r="AM11" i="39"/>
  <c r="O11" i="39"/>
  <c r="AM10" i="39"/>
  <c r="O10" i="39"/>
  <c r="AM9" i="39"/>
  <c r="O9" i="39"/>
  <c r="AM8" i="39"/>
  <c r="O8" i="39"/>
  <c r="AH40" i="40" l="1"/>
  <c r="AM31" i="39"/>
  <c r="AS31" i="39" s="1"/>
  <c r="AU31" i="39" s="1"/>
  <c r="AH38" i="38"/>
  <c r="AH36" i="38"/>
  <c r="AH34" i="38"/>
  <c r="O32" i="38"/>
  <c r="AT31" i="38"/>
  <c r="AI31" i="38"/>
  <c r="AS30" i="38" s="1"/>
  <c r="AU30" i="38" s="1"/>
  <c r="AE31" i="38"/>
  <c r="AS29" i="38" s="1"/>
  <c r="AU29" i="38" s="1"/>
  <c r="AA31" i="38"/>
  <c r="O31" i="38"/>
  <c r="AM30" i="38"/>
  <c r="O30" i="38"/>
  <c r="AM29" i="38"/>
  <c r="O29" i="38"/>
  <c r="AM28" i="38"/>
  <c r="O28" i="38"/>
  <c r="AM27" i="38"/>
  <c r="O27" i="38"/>
  <c r="AM26" i="38"/>
  <c r="O26" i="38"/>
  <c r="AM25" i="38"/>
  <c r="O25" i="38"/>
  <c r="AM24" i="38"/>
  <c r="O24" i="38"/>
  <c r="AM23" i="38"/>
  <c r="O23" i="38"/>
  <c r="AM22" i="38"/>
  <c r="O22" i="38"/>
  <c r="AM21" i="38"/>
  <c r="O21" i="38"/>
  <c r="AM20" i="38"/>
  <c r="O20" i="38"/>
  <c r="AM19" i="38"/>
  <c r="O19" i="38"/>
  <c r="AM18" i="38"/>
  <c r="O18" i="38"/>
  <c r="AM17" i="38"/>
  <c r="O17" i="38"/>
  <c r="AM16" i="38"/>
  <c r="O16" i="38"/>
  <c r="AM15" i="38"/>
  <c r="O15" i="38"/>
  <c r="AM14" i="38"/>
  <c r="O14" i="38"/>
  <c r="AM13" i="38"/>
  <c r="O13" i="38"/>
  <c r="AM12" i="38"/>
  <c r="O12" i="38"/>
  <c r="AM11" i="38"/>
  <c r="O11" i="38"/>
  <c r="AM10" i="38"/>
  <c r="O10" i="38"/>
  <c r="AM9" i="38"/>
  <c r="O9" i="38"/>
  <c r="AM8" i="38"/>
  <c r="O8" i="38"/>
  <c r="AH40" i="39" l="1"/>
  <c r="AM31" i="38"/>
  <c r="AS31" i="38" s="1"/>
  <c r="AU31" i="38" s="1"/>
  <c r="AH38" i="36"/>
  <c r="AH36" i="36"/>
  <c r="AH34" i="36"/>
  <c r="O32" i="36"/>
  <c r="AT31" i="36"/>
  <c r="AI31" i="36"/>
  <c r="AS30" i="36" s="1"/>
  <c r="AU30" i="36" s="1"/>
  <c r="AE31" i="36"/>
  <c r="AS29" i="36" s="1"/>
  <c r="AU29" i="36" s="1"/>
  <c r="AA31" i="36"/>
  <c r="E36" i="36" s="1"/>
  <c r="O31" i="36"/>
  <c r="AM30" i="36"/>
  <c r="O30" i="36"/>
  <c r="AM29" i="36"/>
  <c r="O29" i="36"/>
  <c r="AM28" i="36"/>
  <c r="O28" i="36"/>
  <c r="AM27" i="36"/>
  <c r="O27" i="36"/>
  <c r="AM26" i="36"/>
  <c r="O26" i="36"/>
  <c r="AM25" i="36"/>
  <c r="O25" i="36"/>
  <c r="AM24" i="36"/>
  <c r="O24" i="36"/>
  <c r="AM23" i="36"/>
  <c r="O23" i="36"/>
  <c r="AM22" i="36"/>
  <c r="O22" i="36"/>
  <c r="AM21" i="36"/>
  <c r="O21" i="36"/>
  <c r="AM20" i="36"/>
  <c r="O20" i="36"/>
  <c r="AM19" i="36"/>
  <c r="O19" i="36"/>
  <c r="AM18" i="36"/>
  <c r="O18" i="36"/>
  <c r="AM17" i="36"/>
  <c r="O17" i="36"/>
  <c r="AM16" i="36"/>
  <c r="O16" i="36"/>
  <c r="AM15" i="36"/>
  <c r="O15" i="36"/>
  <c r="AM14" i="36"/>
  <c r="O14" i="36"/>
  <c r="AM13" i="36"/>
  <c r="O13" i="36"/>
  <c r="AM12" i="36"/>
  <c r="O12" i="36"/>
  <c r="AM11" i="36"/>
  <c r="O11" i="36"/>
  <c r="AM10" i="36"/>
  <c r="O10" i="36"/>
  <c r="AM9" i="36"/>
  <c r="O9" i="36"/>
  <c r="AM8" i="36"/>
  <c r="O8" i="36"/>
  <c r="AH40" i="38" l="1"/>
  <c r="O36" i="36"/>
  <c r="AM31" i="36"/>
  <c r="AH38" i="35"/>
  <c r="AH36" i="35"/>
  <c r="O36" i="35"/>
  <c r="E36" i="35"/>
  <c r="AH34" i="35"/>
  <c r="E34" i="35"/>
  <c r="O32" i="35"/>
  <c r="AT31" i="35"/>
  <c r="AM31" i="35"/>
  <c r="AS31" i="35" s="1"/>
  <c r="AU31" i="35" s="1"/>
  <c r="AI31" i="35"/>
  <c r="AE31" i="35"/>
  <c r="AA31" i="35"/>
  <c r="O31" i="35"/>
  <c r="AS30" i="35"/>
  <c r="AU30" i="35" s="1"/>
  <c r="AM30" i="35"/>
  <c r="O30" i="35"/>
  <c r="AU29" i="35"/>
  <c r="AS29" i="35"/>
  <c r="AM29" i="35"/>
  <c r="O29" i="35"/>
  <c r="AM28" i="35"/>
  <c r="O28" i="35"/>
  <c r="AM27" i="35"/>
  <c r="O27" i="35"/>
  <c r="AM26" i="35"/>
  <c r="O26" i="35"/>
  <c r="AM25" i="35"/>
  <c r="O25" i="35"/>
  <c r="AM24" i="35"/>
  <c r="O24" i="35"/>
  <c r="AM23" i="35"/>
  <c r="O23" i="35"/>
  <c r="AM22" i="35"/>
  <c r="O22" i="35"/>
  <c r="AM21" i="35"/>
  <c r="O21" i="35"/>
  <c r="AM20" i="35"/>
  <c r="O20" i="35"/>
  <c r="AM19" i="35"/>
  <c r="O19" i="35"/>
  <c r="AM18" i="35"/>
  <c r="O18" i="35"/>
  <c r="AM17" i="35"/>
  <c r="O17" i="35"/>
  <c r="AM16" i="35"/>
  <c r="O16" i="35"/>
  <c r="AM15" i="35"/>
  <c r="O15" i="35"/>
  <c r="AM14" i="35"/>
  <c r="O14" i="35"/>
  <c r="AM13" i="35"/>
  <c r="O13" i="35"/>
  <c r="AM12" i="35"/>
  <c r="O12" i="35"/>
  <c r="AM11" i="35"/>
  <c r="O11" i="35"/>
  <c r="AM10" i="35"/>
  <c r="O10" i="35"/>
  <c r="AM9" i="35"/>
  <c r="O9" i="35"/>
  <c r="AM8" i="35"/>
  <c r="O8" i="35"/>
  <c r="AS31" i="36" l="1"/>
  <c r="AU31" i="36" s="1"/>
  <c r="AH40" i="36"/>
  <c r="O34" i="36"/>
  <c r="E34" i="36"/>
  <c r="O34" i="35"/>
  <c r="AH40" i="35"/>
</calcChain>
</file>

<file path=xl/sharedStrings.xml><?xml version="1.0" encoding="utf-8"?>
<sst xmlns="http://schemas.openxmlformats.org/spreadsheetml/2006/main" count="1222" uniqueCount="158">
  <si>
    <t>広島県竹原市</t>
    <rPh sb="0" eb="3">
      <t>ヒロシマケン</t>
    </rPh>
    <rPh sb="3" eb="6">
      <t>タケハラシ</t>
    </rPh>
    <phoneticPr fontId="2"/>
  </si>
  <si>
    <t>％</t>
  </si>
  <si>
    <t>塩町三丁目</t>
    <rPh sb="0" eb="2">
      <t>シオマチ</t>
    </rPh>
    <rPh sb="2" eb="5">
      <t>サンチョウメ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</si>
  <si>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</si>
  <si>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</si>
  <si>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</si>
  <si>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高崎町</t>
    <rPh sb="0" eb="2">
      <t>タカサキ</t>
    </rPh>
    <rPh sb="2" eb="3">
      <t>マチ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</si>
  <si>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</si>
  <si>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</si>
  <si>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塩町四丁目</t>
    <rPh sb="0" eb="2">
      <t>シオマチ</t>
    </rPh>
    <rPh sb="2" eb="5">
      <t>ヨンチョウメ</t>
    </rPh>
    <phoneticPr fontId="2"/>
  </si>
  <si>
    <t>大字名</t>
    <rPh sb="0" eb="2">
      <t>オオアザ</t>
    </rPh>
    <rPh sb="2" eb="3">
      <t>メイ</t>
    </rPh>
    <phoneticPr fontId="2"/>
  </si>
  <si>
    <t>竹原町</t>
    <rPh sb="0" eb="3">
      <t>タケハラチョウ</t>
    </rPh>
    <phoneticPr fontId="2"/>
  </si>
  <si>
    <t>中央一丁目</t>
    <rPh sb="0" eb="2">
      <t>チュウオウ</t>
    </rPh>
    <rPh sb="2" eb="5">
      <t>イッチョウメ</t>
    </rPh>
    <phoneticPr fontId="2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</si>
  <si>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2"/>
  </si>
  <si>
    <t>忠海町</t>
    <rPh sb="0" eb="3">
      <t>タダノウミチョウ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</si>
  <si>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</si>
  <si>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小梨町</t>
    <rPh sb="0" eb="3">
      <t>オナシチョウ</t>
    </rPh>
    <phoneticPr fontId="2"/>
  </si>
  <si>
    <t>港町三丁目</t>
    <rPh sb="0" eb="2">
      <t>ミナトマチ</t>
    </rPh>
    <rPh sb="2" eb="5">
      <t>サンチョウメ</t>
    </rPh>
    <phoneticPr fontId="2"/>
  </si>
  <si>
    <t>新庄町</t>
    <rPh sb="0" eb="3">
      <t>シンジョウチョウ</t>
    </rPh>
    <phoneticPr fontId="2"/>
  </si>
  <si>
    <t>中央三丁目</t>
    <rPh sb="0" eb="2">
      <t>チュウオウ</t>
    </rPh>
    <rPh sb="2" eb="5">
      <t>サンチョウメ</t>
    </rPh>
    <phoneticPr fontId="2"/>
  </si>
  <si>
    <t>現在</t>
    <rPh sb="0" eb="2">
      <t>ゲンザイ</t>
    </rPh>
    <phoneticPr fontId="2"/>
  </si>
  <si>
    <t>吉名町</t>
    <rPh sb="0" eb="3">
      <t>ヨシナチョウ</t>
    </rPh>
    <phoneticPr fontId="2"/>
  </si>
  <si>
    <t>西野町</t>
    <rPh sb="0" eb="3">
      <t>ニシノチョウ</t>
    </rPh>
    <phoneticPr fontId="2"/>
  </si>
  <si>
    <t>福田町</t>
    <rPh sb="0" eb="3">
      <t>フクダチョウ</t>
    </rPh>
    <phoneticPr fontId="2"/>
  </si>
  <si>
    <t>東野町</t>
    <rPh sb="0" eb="3">
      <t>ヒガシノチョウ</t>
    </rPh>
    <phoneticPr fontId="2"/>
  </si>
  <si>
    <t>中央四丁目</t>
    <rPh sb="0" eb="2">
      <t>チュウオウ</t>
    </rPh>
    <rPh sb="2" eb="3">
      <t>４</t>
    </rPh>
    <rPh sb="3" eb="5">
      <t>チョウメ</t>
    </rPh>
    <phoneticPr fontId="2"/>
  </si>
  <si>
    <t>田万里町</t>
    <rPh sb="0" eb="4">
      <t>タマリチョウ</t>
    </rPh>
    <phoneticPr fontId="2"/>
  </si>
  <si>
    <t>忠海床浦三丁目</t>
    <rPh sb="0" eb="2">
      <t>タダノウミ</t>
    </rPh>
    <rPh sb="2" eb="4">
      <t>トコウラ</t>
    </rPh>
    <rPh sb="4" eb="7">
      <t>サンチョウメ</t>
    </rPh>
    <phoneticPr fontId="2"/>
  </si>
  <si>
    <t>塩町一丁目</t>
    <rPh sb="0" eb="2">
      <t>シオマチ</t>
    </rPh>
    <rPh sb="2" eb="3">
      <t>イチ</t>
    </rPh>
    <rPh sb="3" eb="5">
      <t>チョウメ</t>
    </rPh>
    <phoneticPr fontId="2"/>
  </si>
  <si>
    <t>中央五丁目</t>
    <rPh sb="0" eb="2">
      <t>チュウオウ</t>
    </rPh>
    <rPh sb="2" eb="3">
      <t>ゴ</t>
    </rPh>
    <rPh sb="3" eb="5">
      <t>チョウメ</t>
    </rPh>
    <phoneticPr fontId="2"/>
  </si>
  <si>
    <t>仁賀町</t>
    <rPh sb="0" eb="3">
      <t>ニカチョウ</t>
    </rPh>
    <phoneticPr fontId="2"/>
  </si>
  <si>
    <t>忠海長浜一丁目</t>
    <rPh sb="0" eb="2">
      <t>タダノウミ</t>
    </rPh>
    <rPh sb="2" eb="4">
      <t>ナガハマ</t>
    </rPh>
    <rPh sb="4" eb="7">
      <t>イッチョウメ</t>
    </rPh>
    <phoneticPr fontId="2"/>
  </si>
  <si>
    <t>忠海床浦二丁目</t>
    <rPh sb="0" eb="2">
      <t>タダノウミ</t>
    </rPh>
    <rPh sb="2" eb="4">
      <t>トコウラ</t>
    </rPh>
    <rPh sb="4" eb="7">
      <t>ニチョウメ</t>
    </rPh>
    <phoneticPr fontId="2"/>
  </si>
  <si>
    <t>塩町二丁目</t>
    <rPh sb="0" eb="2">
      <t>シオマチ</t>
    </rPh>
    <rPh sb="2" eb="5">
      <t>ニチョウメ</t>
    </rPh>
    <phoneticPr fontId="2"/>
  </si>
  <si>
    <t>総計</t>
    <rPh sb="0" eb="2">
      <t>ソウケイ</t>
    </rPh>
    <phoneticPr fontId="2"/>
  </si>
  <si>
    <t>忠海中町一丁目</t>
    <rPh sb="0" eb="2">
      <t>タダノウミ</t>
    </rPh>
    <rPh sb="2" eb="4">
      <t>ナカマチ</t>
    </rPh>
    <rPh sb="4" eb="7">
      <t>イッチョウメ</t>
    </rPh>
    <phoneticPr fontId="2"/>
  </si>
  <si>
    <t>本町一丁目</t>
    <rPh sb="0" eb="2">
      <t>ホンマチ</t>
    </rPh>
    <rPh sb="2" eb="5">
      <t>イッチョウメ</t>
    </rPh>
    <phoneticPr fontId="2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</si>
  <si>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2"/>
  </si>
  <si>
    <t>港町一丁目</t>
    <rPh sb="0" eb="2">
      <t>ミナトマチ</t>
    </rPh>
    <rPh sb="2" eb="5">
      <t>イッチョウメ</t>
    </rPh>
    <phoneticPr fontId="2"/>
  </si>
  <si>
    <t>忠海中町三丁目</t>
    <rPh sb="0" eb="2">
      <t>タダノウミ</t>
    </rPh>
    <rPh sb="2" eb="4">
      <t>ナカマチ</t>
    </rPh>
    <rPh sb="4" eb="7">
      <t>サンチョウメ</t>
    </rPh>
    <phoneticPr fontId="2"/>
  </si>
  <si>
    <t>港町二丁目</t>
    <rPh sb="0" eb="2">
      <t>ミナトマチ</t>
    </rPh>
    <rPh sb="2" eb="5">
      <t>ニチョウメ</t>
    </rPh>
    <phoneticPr fontId="2"/>
  </si>
  <si>
    <t>忠海長浜三丁目</t>
    <rPh sb="0" eb="2">
      <t>タダノウミ</t>
    </rPh>
    <rPh sb="2" eb="4">
      <t>ナガハマ</t>
    </rPh>
    <rPh sb="4" eb="7">
      <t>サンチョウメ</t>
    </rPh>
    <phoneticPr fontId="2"/>
  </si>
  <si>
    <t>前月より</t>
    <rPh sb="0" eb="2">
      <t>ゼンゲツ</t>
    </rPh>
    <phoneticPr fontId="2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</si>
  <si>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2"/>
  </si>
  <si>
    <t>忠海中町四丁目</t>
    <rPh sb="0" eb="2">
      <t>タダノウミ</t>
    </rPh>
    <rPh sb="2" eb="4">
      <t>ナカマチ</t>
    </rPh>
    <rPh sb="4" eb="7">
      <t>ヨンチョウメ</t>
    </rPh>
    <phoneticPr fontId="2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</si>
  <si>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2"/>
  </si>
  <si>
    <t>忠海床浦一丁目</t>
    <rPh sb="0" eb="2">
      <t>タダノウミ</t>
    </rPh>
    <rPh sb="2" eb="4">
      <t>トコウラ</t>
    </rPh>
    <rPh sb="4" eb="7">
      <t>イッチョウメ</t>
    </rPh>
    <phoneticPr fontId="2"/>
  </si>
  <si>
    <t>世帯</t>
    <rPh sb="0" eb="2">
      <t>セタイ</t>
    </rPh>
    <phoneticPr fontId="2"/>
  </si>
  <si>
    <t>下野町</t>
    <rPh sb="0" eb="3">
      <t>シモノチョウ</t>
    </rPh>
    <phoneticPr fontId="2"/>
  </si>
  <si>
    <t>港町四丁目</t>
    <rPh sb="0" eb="2">
      <t>ミナトマチ</t>
    </rPh>
    <rPh sb="2" eb="5">
      <t>ヨンチョウメ</t>
    </rPh>
    <phoneticPr fontId="2"/>
  </si>
  <si>
    <t>港町五丁目</t>
    <rPh sb="0" eb="2">
      <t>ミナトマチ</t>
    </rPh>
    <rPh sb="2" eb="5">
      <t>ゴチョウメ</t>
    </rPh>
    <phoneticPr fontId="2"/>
  </si>
  <si>
    <t>忠海床浦四丁目</t>
    <rPh sb="0" eb="2">
      <t>タダノウミ</t>
    </rPh>
    <rPh sb="2" eb="4">
      <t>トコウラ</t>
    </rPh>
    <rPh sb="4" eb="7">
      <t>ヨンチョウメ</t>
    </rPh>
    <phoneticPr fontId="2"/>
  </si>
  <si>
    <t>本町二丁目</t>
    <rPh sb="0" eb="2">
      <t>ホンマチ</t>
    </rPh>
    <rPh sb="2" eb="5">
      <t>ニチョウメ</t>
    </rPh>
    <phoneticPr fontId="2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</si>
  <si>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2"/>
  </si>
  <si>
    <t>本町三丁目</t>
    <rPh sb="0" eb="2">
      <t>ホンマチ</t>
    </rPh>
    <rPh sb="2" eb="5">
      <t>サンチョウメ</t>
    </rPh>
    <phoneticPr fontId="2"/>
  </si>
  <si>
    <t>本町四丁目</t>
    <rPh sb="0" eb="2">
      <t>ホンマチ</t>
    </rPh>
    <rPh sb="2" eb="5">
      <t>ヨンチョウメ</t>
    </rPh>
    <phoneticPr fontId="2"/>
  </si>
  <si>
    <t>田ノ浦一丁目</t>
    <rPh sb="0" eb="1">
      <t>タ</t>
    </rPh>
    <rPh sb="2" eb="3">
      <t>ウラ</t>
    </rPh>
    <rPh sb="3" eb="6">
      <t>イッチョウメ</t>
    </rPh>
    <phoneticPr fontId="2"/>
  </si>
  <si>
    <t>田ノ浦二丁目</t>
    <rPh sb="0" eb="1">
      <t>タ</t>
    </rPh>
    <rPh sb="2" eb="3">
      <t>ウラ</t>
    </rPh>
    <rPh sb="3" eb="6">
      <t>ニチョウメ</t>
    </rPh>
    <phoneticPr fontId="2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</si>
  <si>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2"/>
  </si>
  <si>
    <t>６５歳以上人口</t>
    <rPh sb="2" eb="5">
      <t>サイイジョウ</t>
    </rPh>
    <rPh sb="5" eb="7">
      <t>ジンコウ</t>
    </rPh>
    <phoneticPr fontId="2"/>
  </si>
  <si>
    <t>６５歳以上</t>
    <rPh sb="2" eb="5">
      <t>サイイジョウ</t>
    </rPh>
    <phoneticPr fontId="2"/>
  </si>
  <si>
    <t>高齢化率</t>
    <rPh sb="0" eb="3">
      <t>コウレイカ</t>
    </rPh>
    <rPh sb="3" eb="4">
      <t>リツ</t>
    </rPh>
    <phoneticPr fontId="2"/>
  </si>
  <si>
    <t>田ノ浦三丁目</t>
    <rPh sb="0" eb="1">
      <t>タ</t>
    </rPh>
    <rPh sb="2" eb="3">
      <t>ウラ</t>
    </rPh>
    <rPh sb="3" eb="6">
      <t>サンチョウメ</t>
    </rPh>
    <phoneticPr fontId="2"/>
  </si>
  <si>
    <t>総　　　合　　　計</t>
    <rPh sb="0" eb="1">
      <t>ソウ</t>
    </rPh>
    <rPh sb="4" eb="5">
      <t>ゴウ</t>
    </rPh>
    <rPh sb="8" eb="9">
      <t>ケイ</t>
    </rPh>
    <phoneticPr fontId="2"/>
  </si>
  <si>
    <t>前年より</t>
    <rPh sb="0" eb="2">
      <t>ゼンネン</t>
    </rPh>
    <phoneticPr fontId="2"/>
  </si>
  <si>
    <t xml:space="preserve">  </t>
  </si>
  <si>
    <t>面積</t>
    <rPh sb="0" eb="2">
      <t>メンセキ</t>
    </rPh>
    <phoneticPr fontId="2"/>
  </si>
  <si>
    <t>ｋ㎡</t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</si>
  <si>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2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</si>
  <si>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2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</si>
  <si>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</si>
  <si>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</si>
  <si>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3">
      <t>シボウシャ</t>
    </rPh>
    <rPh sb="3" eb="4">
      <t>スウ</t>
    </rPh>
    <phoneticPr fontId="2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</si>
  <si>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2"/>
  </si>
  <si>
    <t>令和４年４月３０日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</si>
  <si>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0"/>
  </si>
  <si>
    <t>広島県竹原市</t>
    <rPh sb="0" eb="3">
      <t>ヒロシマケン</t>
    </rPh>
    <rPh sb="3" eb="6">
      <t>タケハラシ</t>
    </rPh>
    <phoneticPr fontId="10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</si>
  <si>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10"/>
  </si>
  <si>
    <t>男</t>
    <rPh sb="0" eb="1">
      <t>オトコ</t>
    </rPh>
    <phoneticPr fontId="10"/>
  </si>
  <si>
    <t>人</t>
    <rPh sb="0" eb="1">
      <t>ニン</t>
    </rPh>
    <phoneticPr fontId="10"/>
  </si>
  <si>
    <t>女</t>
    <rPh sb="0" eb="1">
      <t>オンナ</t>
    </rPh>
    <phoneticPr fontId="10"/>
  </si>
  <si>
    <t>計</t>
    <rPh sb="0" eb="1">
      <t>ケイ</t>
    </rPh>
    <phoneticPr fontId="10"/>
  </si>
  <si>
    <t>世帯</t>
    <rPh sb="0" eb="2">
      <t>セタイ</t>
    </rPh>
    <phoneticPr fontId="10"/>
  </si>
  <si>
    <t>面積</t>
    <rPh sb="0" eb="2">
      <t>メンセキ</t>
    </rPh>
    <phoneticPr fontId="10"/>
  </si>
  <si>
    <t>ｋ㎡</t>
    <phoneticPr fontId="10"/>
  </si>
  <si>
    <t>令和４年5月31日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</si>
  <si>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現在</t>
    <rPh sb="0" eb="2">
      <t>ゲンザイ</t>
    </rPh>
    <phoneticPr fontId="10"/>
  </si>
  <si>
    <t>大字名</t>
    <rPh sb="0" eb="2">
      <t>オオアザ</t>
    </rPh>
    <rPh sb="2" eb="3">
      <t>メイ</t>
    </rPh>
    <phoneticPr fontId="10"/>
  </si>
  <si>
    <t>世帯数</t>
    <rPh sb="0" eb="3">
      <t>セタイスウ</t>
    </rPh>
    <phoneticPr fontId="10"/>
  </si>
  <si>
    <t>竹原町</t>
    <rPh sb="0" eb="3">
      <t>タケハラチョウ</t>
    </rPh>
    <phoneticPr fontId="10"/>
  </si>
  <si>
    <t>高崎町</t>
    <rPh sb="0" eb="2">
      <t>タカサキ</t>
    </rPh>
    <rPh sb="2" eb="3">
      <t>マチ</t>
    </rPh>
    <phoneticPr fontId="10"/>
  </si>
  <si>
    <t>中央一丁目</t>
    <rPh sb="0" eb="2">
      <t>チュウオウ</t>
    </rPh>
    <rPh sb="2" eb="5">
      <t>イッチョウメ</t>
    </rPh>
    <phoneticPr fontId="10"/>
  </si>
  <si>
    <t>小梨町</t>
    <rPh sb="0" eb="3">
      <t>オナシチョウ</t>
    </rPh>
    <phoneticPr fontId="10"/>
  </si>
  <si>
    <t>中央二丁目</t>
    <rPh sb="0" eb="2">
      <t>チュウオウ</t>
    </rPh>
    <rPh sb="2" eb="3">
      <t>ニ</t>
    </rPh>
    <rPh sb="3" eb="5">
      <t>チョウメ</t>
    </rPh>
    <phoneticPr fontId="10"/>
  </si>
  <si>
    <t>新庄町</t>
    <rPh sb="0" eb="3">
      <t>シンジョウチョウ</t>
    </rPh>
    <phoneticPr fontId="10"/>
  </si>
  <si>
    <t>中央三丁目</t>
    <rPh sb="0" eb="2">
      <t>チュウオウ</t>
    </rPh>
    <rPh sb="2" eb="5">
      <t>サンチョウメ</t>
    </rPh>
    <phoneticPr fontId="10"/>
  </si>
  <si>
    <t>西野町</t>
    <rPh sb="0" eb="3">
      <t>ニシノチョウ</t>
    </rPh>
    <phoneticPr fontId="10"/>
  </si>
  <si>
    <t>中央四丁目</t>
    <rPh sb="0" eb="2">
      <t>チュウオウ</t>
    </rPh>
    <rPh sb="2" eb="3">
      <t>４</t>
    </rPh>
    <rPh sb="3" eb="5">
      <t>チョウメ</t>
    </rPh>
    <phoneticPr fontId="10"/>
  </si>
  <si>
    <t>田万里町</t>
    <rPh sb="0" eb="4">
      <t>タマリチョウ</t>
    </rPh>
    <phoneticPr fontId="10"/>
  </si>
  <si>
    <t>中央五丁目</t>
    <rPh sb="0" eb="2">
      <t>チュウオウ</t>
    </rPh>
    <rPh sb="2" eb="3">
      <t>ゴ</t>
    </rPh>
    <rPh sb="3" eb="5">
      <t>チョウメ</t>
    </rPh>
    <phoneticPr fontId="10"/>
  </si>
  <si>
    <t>仁賀町</t>
    <rPh sb="0" eb="3">
      <t>ニカチョウ</t>
    </rPh>
    <phoneticPr fontId="10"/>
  </si>
  <si>
    <t>塩町一丁目</t>
    <rPh sb="0" eb="2">
      <t>シオマチ</t>
    </rPh>
    <rPh sb="2" eb="3">
      <t>イチ</t>
    </rPh>
    <rPh sb="3" eb="5">
      <t>チョウメ</t>
    </rPh>
    <phoneticPr fontId="10"/>
  </si>
  <si>
    <t>吉名町</t>
    <rPh sb="0" eb="3">
      <t>ヨシナチョウ</t>
    </rPh>
    <phoneticPr fontId="10"/>
  </si>
  <si>
    <t>塩町二丁目</t>
    <rPh sb="0" eb="2">
      <t>シオマチ</t>
    </rPh>
    <rPh sb="2" eb="5">
      <t>ニチョウメ</t>
    </rPh>
    <phoneticPr fontId="10"/>
  </si>
  <si>
    <t>忠海町</t>
    <rPh sb="0" eb="3">
      <t>タダノウミチョウ</t>
    </rPh>
    <phoneticPr fontId="10"/>
  </si>
  <si>
    <t>塩町三丁目</t>
    <rPh sb="0" eb="2">
      <t>シオマチ</t>
    </rPh>
    <rPh sb="2" eb="5">
      <t>サンチョウメ</t>
    </rPh>
    <phoneticPr fontId="10"/>
  </si>
  <si>
    <t>忠海中町一丁目</t>
    <rPh sb="0" eb="2">
      <t>タダノウミ</t>
    </rPh>
    <rPh sb="2" eb="4">
      <t>ナカマチ</t>
    </rPh>
    <rPh sb="4" eb="7">
      <t>イッチョウメ</t>
    </rPh>
    <phoneticPr fontId="10"/>
  </si>
  <si>
    <t>塩町四丁目</t>
    <rPh sb="0" eb="2">
      <t>シオマチ</t>
    </rPh>
    <rPh sb="2" eb="5">
      <t>ヨンチョウメ</t>
    </rPh>
    <phoneticPr fontId="10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</si>
  <si>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0"/>
  </si>
  <si>
    <t>港町一丁目</t>
    <rPh sb="0" eb="2">
      <t>ミナトマチ</t>
    </rPh>
    <rPh sb="2" eb="5">
      <t>イッチョウメ</t>
    </rPh>
    <phoneticPr fontId="10"/>
  </si>
  <si>
    <t>忠海中町三丁目</t>
    <rPh sb="0" eb="2">
      <t>タダノウミ</t>
    </rPh>
    <rPh sb="2" eb="4">
      <t>ナカマチ</t>
    </rPh>
    <rPh sb="4" eb="7">
      <t>サンチョウメ</t>
    </rPh>
    <phoneticPr fontId="10"/>
  </si>
  <si>
    <t>港町二丁目</t>
    <rPh sb="0" eb="2">
      <t>ミナトマチ</t>
    </rPh>
    <rPh sb="2" eb="5">
      <t>ニチョウメ</t>
    </rPh>
    <phoneticPr fontId="10"/>
  </si>
  <si>
    <t>忠海中町四丁目</t>
    <rPh sb="0" eb="2">
      <t>タダノウミ</t>
    </rPh>
    <rPh sb="2" eb="4">
      <t>ナカマチ</t>
    </rPh>
    <rPh sb="4" eb="7">
      <t>ヨンチョウメ</t>
    </rPh>
    <phoneticPr fontId="10"/>
  </si>
  <si>
    <t>港町三丁目</t>
    <rPh sb="0" eb="2">
      <t>ミナトマチ</t>
    </rPh>
    <rPh sb="2" eb="5">
      <t>サンチョウメ</t>
    </rPh>
    <phoneticPr fontId="10"/>
  </si>
  <si>
    <t>忠海床浦一丁目</t>
    <rPh sb="0" eb="2">
      <t>タダノウミ</t>
    </rPh>
    <rPh sb="2" eb="4">
      <t>トコウラ</t>
    </rPh>
    <rPh sb="4" eb="7">
      <t>イッチョウメ</t>
    </rPh>
    <phoneticPr fontId="10"/>
  </si>
  <si>
    <t>港町四丁目</t>
    <rPh sb="0" eb="2">
      <t>ミナトマチ</t>
    </rPh>
    <rPh sb="2" eb="5">
      <t>ヨンチョウメ</t>
    </rPh>
    <phoneticPr fontId="10"/>
  </si>
  <si>
    <t>忠海床浦二丁目</t>
    <rPh sb="0" eb="2">
      <t>タダノウミ</t>
    </rPh>
    <rPh sb="2" eb="4">
      <t>トコウラ</t>
    </rPh>
    <rPh sb="4" eb="7">
      <t>ニチョウメ</t>
    </rPh>
    <phoneticPr fontId="10"/>
  </si>
  <si>
    <t>港町五丁目</t>
    <rPh sb="0" eb="2">
      <t>ミナトマチ</t>
    </rPh>
    <rPh sb="2" eb="5">
      <t>ゴチョウメ</t>
    </rPh>
    <phoneticPr fontId="10"/>
  </si>
  <si>
    <t>忠海床浦三丁目</t>
    <rPh sb="0" eb="2">
      <t>タダノウミ</t>
    </rPh>
    <rPh sb="2" eb="4">
      <t>トコウラ</t>
    </rPh>
    <rPh sb="4" eb="7">
      <t>サンチョウメ</t>
    </rPh>
    <phoneticPr fontId="10"/>
  </si>
  <si>
    <t>本町一丁目</t>
    <rPh sb="0" eb="2">
      <t>ホンマチ</t>
    </rPh>
    <rPh sb="2" eb="5">
      <t>イッチョウメ</t>
    </rPh>
    <phoneticPr fontId="10"/>
  </si>
  <si>
    <t>忠海床浦四丁目</t>
    <rPh sb="0" eb="2">
      <t>タダノウミ</t>
    </rPh>
    <rPh sb="2" eb="4">
      <t>トコウラ</t>
    </rPh>
    <rPh sb="4" eb="7">
      <t>ヨンチョウメ</t>
    </rPh>
    <phoneticPr fontId="10"/>
  </si>
  <si>
    <t>本町二丁目</t>
    <rPh sb="0" eb="2">
      <t>ホンマチ</t>
    </rPh>
    <rPh sb="2" eb="5">
      <t>ニチョウメ</t>
    </rPh>
    <phoneticPr fontId="10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</si>
  <si>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0"/>
  </si>
  <si>
    <t>本町三丁目</t>
    <rPh sb="0" eb="2">
      <t>ホンマチ</t>
    </rPh>
    <rPh sb="2" eb="5">
      <t>サンチョウメ</t>
    </rPh>
    <phoneticPr fontId="10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</si>
  <si>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0"/>
  </si>
  <si>
    <t>本町四丁目</t>
    <rPh sb="0" eb="2">
      <t>ホンマチ</t>
    </rPh>
    <rPh sb="2" eb="5">
      <t>ヨンチョウメ</t>
    </rPh>
    <phoneticPr fontId="10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</si>
  <si>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0"/>
  </si>
  <si>
    <t>田ノ浦一丁目</t>
    <rPh sb="0" eb="1">
      <t>タ</t>
    </rPh>
    <rPh sb="2" eb="3">
      <t>ウラ</t>
    </rPh>
    <rPh sb="3" eb="6">
      <t>イッチョウメ</t>
    </rPh>
    <phoneticPr fontId="10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</si>
  <si>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0"/>
  </si>
  <si>
    <t>田ノ浦二丁目</t>
    <rPh sb="0" eb="1">
      <t>タ</t>
    </rPh>
    <rPh sb="2" eb="3">
      <t>ウラ</t>
    </rPh>
    <rPh sb="3" eb="6">
      <t>ニチョウメ</t>
    </rPh>
    <phoneticPr fontId="10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</si>
  <si>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0"/>
  </si>
  <si>
    <t>総計</t>
    <rPh sb="0" eb="2">
      <t>ソウケイ</t>
    </rPh>
    <phoneticPr fontId="10"/>
  </si>
  <si>
    <t>６５歳以上</t>
    <rPh sb="2" eb="5">
      <t>サイイジョウ</t>
    </rPh>
    <phoneticPr fontId="10"/>
  </si>
  <si>
    <t>高齢化率</t>
    <rPh sb="0" eb="3">
      <t>コウレイカ</t>
    </rPh>
    <rPh sb="3" eb="4">
      <t>リツ</t>
    </rPh>
    <phoneticPr fontId="10"/>
  </si>
  <si>
    <t>田ノ浦三丁目</t>
    <rPh sb="0" eb="1">
      <t>タ</t>
    </rPh>
    <rPh sb="2" eb="3">
      <t>ウラ</t>
    </rPh>
    <rPh sb="3" eb="6">
      <t>サンチョウメ</t>
    </rPh>
    <phoneticPr fontId="10"/>
  </si>
  <si>
    <t>忠海長浜一丁目</t>
    <rPh sb="0" eb="2">
      <t>タダノウミ</t>
    </rPh>
    <rPh sb="2" eb="4">
      <t>ナガハマ</t>
    </rPh>
    <rPh sb="4" eb="7">
      <t>イッチョウメ</t>
    </rPh>
    <phoneticPr fontId="10"/>
  </si>
  <si>
    <t>下野町</t>
    <rPh sb="0" eb="3">
      <t>シモノチョウ</t>
    </rPh>
    <phoneticPr fontId="10"/>
  </si>
  <si>
    <t>忠海長浜三丁目</t>
    <rPh sb="0" eb="2">
      <t>タダノウミ</t>
    </rPh>
    <rPh sb="2" eb="4">
      <t>ナガハマ</t>
    </rPh>
    <rPh sb="4" eb="7">
      <t>サンチョウメ</t>
    </rPh>
    <phoneticPr fontId="10"/>
  </si>
  <si>
    <t>東野町</t>
    <rPh sb="0" eb="3">
      <t>ヒガシノチョウ</t>
    </rPh>
    <phoneticPr fontId="10"/>
  </si>
  <si>
    <t>総　　　合　　　計</t>
    <rPh sb="0" eb="1">
      <t>ソウ</t>
    </rPh>
    <rPh sb="4" eb="5">
      <t>ゴウ</t>
    </rPh>
    <rPh sb="8" eb="9">
      <t>ケイ</t>
    </rPh>
    <phoneticPr fontId="10"/>
  </si>
  <si>
    <t>福田町</t>
    <rPh sb="0" eb="3">
      <t>フクダチョウ</t>
    </rPh>
    <phoneticPr fontId="10"/>
  </si>
  <si>
    <t>前月より</t>
    <rPh sb="0" eb="2">
      <t>ゼンゲツ</t>
    </rPh>
    <phoneticPr fontId="10"/>
  </si>
  <si>
    <t>前年より</t>
    <rPh sb="0" eb="2">
      <t>ゼンネン</t>
    </rPh>
    <phoneticPr fontId="10"/>
  </si>
  <si>
    <t>６５歳以上人口</t>
    <rPh sb="2" eb="5">
      <t>サイイジョウ</t>
    </rPh>
    <rPh sb="5" eb="7">
      <t>ジンコウ</t>
    </rPh>
    <phoneticPr fontId="10"/>
  </si>
  <si>
    <t xml:space="preserve">  </t>
    <phoneticPr fontId="10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</si>
  <si>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0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</si>
  <si>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0"/>
  </si>
  <si>
    <t>％</t>
    <phoneticPr fontId="10"/>
  </si>
  <si>
    <t>出生者数</t>
    <rPh sb="0" eb="2">
      <t>シュッショウ</t>
    </rPh>
    <rPh sb="2" eb="3">
      <t>シャ</t>
    </rPh>
    <rPh sb="3" eb="4">
      <t>スウ</t>
    </rPh>
    <phoneticPr fontId="10"/>
  </si>
  <si>
    <t>死亡者数</t>
    <rPh sb="0" eb="3">
      <t>シボウシャ</t>
    </rPh>
    <rPh sb="3" eb="4">
      <t>スウ</t>
    </rPh>
    <phoneticPr fontId="10"/>
  </si>
  <si>
    <t>令和４年６月３０日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</si>
  <si>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令和４年8月３１日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</si>
  <si>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令和４年９月３０日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</si>
  <si>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令和４年10月３１日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</si>
  <si>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令和４年１１月３０日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</si>
  <si>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令和５年１月３１日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</si>
  <si>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令和５年２月２８日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</si>
  <si>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令和５年３月３１日</t>
    <rPh sb="0" eb="2">
      <t>レイワ</t>
    </rPh>
    <rPh sb="3" eb="4">
      <t>ネン</t>
    </rPh>
    <rPh sb="5" eb="6">
      <t>ガツ</t>
    </rPh>
    <rPh sb="8" eb="9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</si>
</sst>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[$-411]ggge&quot;年&quot;m&quot;月&quot;d&quot;日&quot;;@"/>
    <numFmt numFmtId="178" formatCode="#,##0_ "/>
  </numFmts>
  <fonts count="14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b/>
      <sz val="18"/>
      <name val="ＭＳ Ｐ明朝"/>
      <family val="1"/>
    </font>
    <font>
      <sz val="12"/>
      <name val="ＭＳ Ｐ明朝"/>
      <family val="1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38" fontId="4" fillId="0" borderId="0" xfId="64" applyFont="1">
      <alignment vertical="center"/>
    </xf>
    <xf numFmtId="38" fontId="4" fillId="0" borderId="0" xfId="64" applyFont="1" applyAlignment="1">
      <alignment horizontal="center" vertical="center"/>
    </xf>
    <xf numFmtId="38" fontId="5" fillId="0" borderId="0" xfId="64" applyFont="1" applyAlignment="1">
      <alignment horizontal="center" vertical="center"/>
    </xf>
    <xf numFmtId="38" fontId="5" fillId="0" borderId="0" xfId="64" applyFont="1">
      <alignment vertical="center"/>
    </xf>
    <xf numFmtId="38" fontId="4" fillId="0" borderId="0" xfId="64" applyFont="1">
      <alignment vertical="center"/>
    </xf>
    <xf numFmtId="38" fontId="5" fillId="0" borderId="0" xfId="64" applyFont="1" applyAlignment="1">
      <alignment horizontal="center" vertical="center"/>
    </xf>
    <xf numFmtId="38" fontId="5" fillId="0" borderId="0" xfId="64" applyFont="1">
      <alignment vertical="center"/>
    </xf>
    <xf numFmtId="38" fontId="4" fillId="0" borderId="0" xfId="64" applyFont="1" applyAlignment="1">
      <alignment horizontal="left" vertical="center" indent="1"/>
    </xf>
    <xf numFmtId="38" fontId="4" fillId="0" borderId="0" xfId="64" applyFont="1" applyAlignment="1">
      <alignment vertical="center"/>
    </xf>
    <xf numFmtId="38" fontId="7" fillId="0" borderId="0" xfId="64" applyFont="1" applyAlignment="1">
      <alignment horizontal="right" vertical="center"/>
    </xf>
    <xf numFmtId="38" fontId="5" fillId="0" borderId="13" xfId="64" applyFont="1" applyBorder="1">
      <alignment vertical="center"/>
    </xf>
    <xf numFmtId="10" fontId="5" fillId="0" borderId="13" xfId="64" applyNumberFormat="1" applyFont="1" applyBorder="1">
      <alignment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38" fontId="5" fillId="0" borderId="13" xfId="64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>
      <alignment vertical="center"/>
    </xf>
    <xf numFmtId="38" fontId="9" fillId="0" borderId="0" xfId="68" applyFont="1" applyAlignment="1">
      <alignment horizontal="center" vertical="center"/>
    </xf>
    <xf numFmtId="38" fontId="12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right" vertical="center"/>
    </xf>
    <xf numFmtId="38" fontId="13" fillId="0" borderId="0" xfId="68" applyFont="1">
      <alignment vertical="center"/>
    </xf>
    <xf numFmtId="38" fontId="9" fillId="0" borderId="0" xfId="68" applyFont="1" applyAlignment="1">
      <alignment vertical="center"/>
    </xf>
    <xf numFmtId="38" fontId="9" fillId="0" borderId="0" xfId="68" applyFont="1" applyAlignment="1">
      <alignment horizontal="left" vertical="center"/>
    </xf>
    <xf numFmtId="38" fontId="13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13" fillId="0" borderId="13" xfId="68" applyFont="1" applyBorder="1">
      <alignment vertical="center"/>
    </xf>
    <xf numFmtId="178" fontId="0" fillId="0" borderId="13" xfId="0" applyNumberFormat="1" applyBorder="1" applyAlignment="1">
      <alignment horizontal="right" vertical="center"/>
    </xf>
    <xf numFmtId="10" fontId="13" fillId="0" borderId="13" xfId="68" applyNumberFormat="1" applyFont="1" applyBorder="1">
      <alignment vertical="center"/>
    </xf>
    <xf numFmtId="38" fontId="9" fillId="0" borderId="0" xfId="68" applyFont="1" applyAlignment="1">
      <alignment horizontal="left" vertical="center" indent="1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9" fillId="0" borderId="0" xfId="68" applyFont="1" applyAlignment="1">
      <alignment horizontal="left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lef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9" fillId="0" borderId="0" xfId="68" applyFont="1" applyAlignment="1">
      <alignment horizontal="left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lef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9" fillId="0" borderId="0" xfId="68" applyFont="1" applyAlignment="1">
      <alignment horizontal="left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lef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9" fillId="0" borderId="0" xfId="68" applyFont="1" applyAlignment="1">
      <alignment horizontal="left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lef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9" fillId="0" borderId="0" xfId="68" applyFont="1" applyAlignment="1">
      <alignment horizontal="left" vertical="center"/>
    </xf>
    <xf numFmtId="38" fontId="6" fillId="0" borderId="0" xfId="64" applyFont="1" applyAlignment="1">
      <alignment horizontal="center" vertical="center"/>
    </xf>
    <xf numFmtId="38" fontId="4" fillId="0" borderId="0" xfId="64" applyFont="1" applyAlignment="1">
      <alignment horizontal="center" vertical="center"/>
    </xf>
    <xf numFmtId="38" fontId="4" fillId="0" borderId="0" xfId="64" applyFont="1" applyAlignment="1">
      <alignment horizontal="right" vertical="center"/>
    </xf>
    <xf numFmtId="38" fontId="4" fillId="0" borderId="0" xfId="64" applyFont="1" applyAlignment="1">
      <alignment horizontal="left" vertical="center"/>
    </xf>
    <xf numFmtId="40" fontId="4" fillId="0" borderId="0" xfId="64" applyNumberFormat="1" applyFont="1" applyAlignment="1">
      <alignment horizontal="right" vertical="center"/>
    </xf>
    <xf numFmtId="177" fontId="4" fillId="0" borderId="0" xfId="64" applyNumberFormat="1" applyFont="1" applyAlignment="1">
      <alignment horizontal="right" vertical="center"/>
    </xf>
    <xf numFmtId="177" fontId="4" fillId="0" borderId="0" xfId="64" applyNumberFormat="1" applyFont="1" applyAlignment="1">
      <alignment horizontal="left" vertical="center"/>
    </xf>
    <xf numFmtId="38" fontId="5" fillId="0" borderId="1" xfId="64" applyFont="1" applyBorder="1" applyAlignment="1">
      <alignment horizontal="center" vertical="center"/>
    </xf>
    <xf numFmtId="38" fontId="5" fillId="0" borderId="4" xfId="64" applyFont="1" applyBorder="1" applyAlignment="1">
      <alignment horizontal="center" vertical="center"/>
    </xf>
    <xf numFmtId="38" fontId="5" fillId="0" borderId="6" xfId="64" applyFont="1" applyBorder="1" applyAlignment="1">
      <alignment horizontal="center" vertical="center"/>
    </xf>
    <xf numFmtId="38" fontId="5" fillId="0" borderId="13" xfId="64" applyFont="1" applyBorder="1" applyAlignment="1">
      <alignment horizontal="center" vertical="center"/>
    </xf>
    <xf numFmtId="38" fontId="5" fillId="0" borderId="14" xfId="64" applyFont="1" applyBorder="1" applyAlignment="1">
      <alignment horizontal="right" vertical="center"/>
    </xf>
    <xf numFmtId="38" fontId="5" fillId="0" borderId="2" xfId="64" applyFont="1" applyBorder="1" applyAlignment="1">
      <alignment horizontal="left" vertical="center"/>
    </xf>
    <xf numFmtId="38" fontId="5" fillId="0" borderId="0" xfId="64" applyFont="1" applyBorder="1" applyAlignment="1">
      <alignment horizontal="left" vertical="center"/>
    </xf>
    <xf numFmtId="38" fontId="5" fillId="0" borderId="7" xfId="64" applyFont="1" applyBorder="1" applyAlignment="1">
      <alignment horizontal="left" vertical="center"/>
    </xf>
    <xf numFmtId="38" fontId="5" fillId="0" borderId="2" xfId="64" applyFont="1" applyBorder="1" applyAlignment="1">
      <alignment horizontal="right" vertical="center"/>
    </xf>
    <xf numFmtId="38" fontId="5" fillId="0" borderId="0" xfId="64" applyFont="1" applyBorder="1" applyAlignment="1">
      <alignment horizontal="right" vertical="center"/>
    </xf>
    <xf numFmtId="38" fontId="5" fillId="0" borderId="7" xfId="64" applyFont="1" applyBorder="1" applyAlignment="1">
      <alignment horizontal="right" vertical="center"/>
    </xf>
    <xf numFmtId="38" fontId="5" fillId="0" borderId="15" xfId="64" applyFont="1" applyBorder="1" applyAlignment="1">
      <alignment horizontal="right" vertical="center"/>
    </xf>
    <xf numFmtId="38" fontId="5" fillId="0" borderId="9" xfId="64" applyFont="1" applyBorder="1" applyAlignment="1">
      <alignment horizontal="right" vertical="center"/>
    </xf>
    <xf numFmtId="38" fontId="5" fillId="0" borderId="10" xfId="64" applyFont="1" applyBorder="1" applyAlignment="1">
      <alignment horizontal="right" vertical="center"/>
    </xf>
    <xf numFmtId="38" fontId="5" fillId="0" borderId="11" xfId="64" applyFont="1" applyBorder="1" applyAlignment="1">
      <alignment horizontal="right" vertical="center"/>
    </xf>
    <xf numFmtId="38" fontId="5" fillId="0" borderId="9" xfId="64" applyFont="1" applyBorder="1" applyAlignment="1">
      <alignment horizontal="left" vertical="center"/>
    </xf>
    <xf numFmtId="38" fontId="5" fillId="0" borderId="10" xfId="64" applyFont="1" applyBorder="1" applyAlignment="1">
      <alignment horizontal="left" vertical="center"/>
    </xf>
    <xf numFmtId="38" fontId="5" fillId="0" borderId="11" xfId="64" applyFont="1" applyBorder="1" applyAlignment="1">
      <alignment horizontal="left" vertical="center"/>
    </xf>
    <xf numFmtId="38" fontId="4" fillId="0" borderId="0" xfId="64" applyFont="1" applyBorder="1" applyAlignment="1">
      <alignment horizontal="center" vertical="center"/>
    </xf>
    <xf numFmtId="38" fontId="5" fillId="0" borderId="12" xfId="64" applyFont="1" applyBorder="1" applyAlignment="1">
      <alignment horizontal="right" vertical="center"/>
    </xf>
    <xf numFmtId="176" fontId="4" fillId="0" borderId="0" xfId="64" applyNumberFormat="1" applyFont="1" applyAlignment="1">
      <alignment horizontal="right" vertical="center" shrinkToFit="1"/>
    </xf>
    <xf numFmtId="176" fontId="4" fillId="0" borderId="0" xfId="64" applyNumberFormat="1" applyFont="1" applyAlignment="1">
      <alignment horizontal="right" vertical="center"/>
    </xf>
    <xf numFmtId="0" fontId="4" fillId="0" borderId="0" xfId="65" applyNumberFormat="1" applyFont="1" applyAlignment="1">
      <alignment horizontal="right" vertical="center"/>
    </xf>
    <xf numFmtId="38" fontId="5" fillId="0" borderId="3" xfId="64" applyFont="1" applyBorder="1" applyAlignment="1">
      <alignment horizontal="left" vertical="center"/>
    </xf>
    <xf numFmtId="38" fontId="5" fillId="0" borderId="5" xfId="64" applyFont="1" applyBorder="1" applyAlignment="1">
      <alignment horizontal="left" vertical="center"/>
    </xf>
    <xf numFmtId="38" fontId="5" fillId="0" borderId="8" xfId="64" applyFont="1" applyBorder="1" applyAlignment="1">
      <alignment horizontal="left" vertical="center"/>
    </xf>
    <xf numFmtId="38" fontId="5" fillId="0" borderId="3" xfId="64" applyFont="1" applyBorder="1" applyAlignment="1">
      <alignment horizontal="right" vertical="center"/>
    </xf>
    <xf numFmtId="38" fontId="5" fillId="0" borderId="5" xfId="64" applyFont="1" applyBorder="1" applyAlignment="1">
      <alignment horizontal="right" vertical="center"/>
    </xf>
    <xf numFmtId="38" fontId="5" fillId="0" borderId="8" xfId="64" applyFont="1" applyBorder="1" applyAlignment="1">
      <alignment horizontal="right" vertical="center"/>
    </xf>
    <xf numFmtId="38" fontId="9" fillId="0" borderId="0" xfId="68" applyFont="1" applyAlignment="1">
      <alignment horizontal="right" vertical="center"/>
    </xf>
    <xf numFmtId="38" fontId="9" fillId="0" borderId="0" xfId="68" applyFont="1" applyAlignment="1">
      <alignment horizontal="left" vertical="center"/>
    </xf>
    <xf numFmtId="40" fontId="9" fillId="0" borderId="0" xfId="68" applyNumberFormat="1" applyFont="1" applyAlignment="1">
      <alignment horizontal="right" vertical="center"/>
    </xf>
    <xf numFmtId="177" fontId="9" fillId="0" borderId="0" xfId="68" applyNumberFormat="1" applyFont="1" applyAlignment="1">
      <alignment horizontal="right" vertical="center"/>
    </xf>
    <xf numFmtId="177" fontId="9" fillId="0" borderId="0" xfId="68" applyNumberFormat="1" applyFont="1" applyAlignment="1">
      <alignment horizontal="left" vertical="center"/>
    </xf>
    <xf numFmtId="38" fontId="11" fillId="0" borderId="0" xfId="68" applyFont="1" applyAlignment="1">
      <alignment horizontal="center" vertical="center"/>
    </xf>
    <xf numFmtId="38" fontId="9" fillId="0" borderId="0" xfId="68" applyFont="1" applyAlignment="1">
      <alignment horizontal="center" vertical="center"/>
    </xf>
    <xf numFmtId="38" fontId="13" fillId="0" borderId="1" xfId="68" applyFont="1" applyBorder="1" applyAlignment="1">
      <alignment horizontal="center" vertical="center"/>
    </xf>
    <xf numFmtId="38" fontId="13" fillId="0" borderId="4" xfId="68" applyFont="1" applyBorder="1" applyAlignment="1">
      <alignment horizontal="center" vertical="center"/>
    </xf>
    <xf numFmtId="38" fontId="13" fillId="0" borderId="6" xfId="68" applyFont="1" applyBorder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13" fillId="0" borderId="2" xfId="68" applyFont="1" applyBorder="1" applyAlignment="1">
      <alignment horizontal="left" vertical="center"/>
    </xf>
    <xf numFmtId="38" fontId="13" fillId="0" borderId="0" xfId="68" applyFont="1" applyBorder="1" applyAlignment="1">
      <alignment horizontal="left" vertical="center"/>
    </xf>
    <xf numFmtId="38" fontId="13" fillId="0" borderId="7" xfId="68" applyFont="1" applyBorder="1" applyAlignment="1">
      <alignment horizontal="left" vertical="center"/>
    </xf>
    <xf numFmtId="38" fontId="13" fillId="0" borderId="9" xfId="68" applyFont="1" applyBorder="1" applyAlignment="1">
      <alignment horizontal="right" vertical="center"/>
    </xf>
    <xf numFmtId="38" fontId="13" fillId="0" borderId="10" xfId="68" applyFont="1" applyBorder="1" applyAlignment="1">
      <alignment horizontal="right" vertical="center"/>
    </xf>
    <xf numFmtId="38" fontId="13" fillId="0" borderId="11" xfId="68" applyFont="1" applyBorder="1" applyAlignment="1">
      <alignment horizontal="right" vertical="center"/>
    </xf>
    <xf numFmtId="38" fontId="13" fillId="0" borderId="9" xfId="68" applyFont="1" applyBorder="1" applyAlignment="1">
      <alignment horizontal="left" vertical="center"/>
    </xf>
    <xf numFmtId="38" fontId="13" fillId="0" borderId="10" xfId="68" applyFont="1" applyBorder="1" applyAlignment="1">
      <alignment horizontal="left" vertical="center"/>
    </xf>
    <xf numFmtId="38" fontId="13" fillId="0" borderId="11" xfId="68" applyFont="1" applyBorder="1" applyAlignment="1">
      <alignment horizontal="left" vertical="center"/>
    </xf>
    <xf numFmtId="38" fontId="13" fillId="0" borderId="14" xfId="68" applyFont="1" applyBorder="1" applyAlignment="1">
      <alignment horizontal="right" vertical="center"/>
    </xf>
    <xf numFmtId="38" fontId="13" fillId="0" borderId="15" xfId="68" applyFont="1" applyBorder="1" applyAlignment="1">
      <alignment horizontal="right" vertical="center"/>
    </xf>
    <xf numFmtId="38" fontId="13" fillId="0" borderId="2" xfId="68" applyFont="1" applyBorder="1" applyAlignment="1">
      <alignment horizontal="right" vertical="center"/>
    </xf>
    <xf numFmtId="38" fontId="13" fillId="0" borderId="0" xfId="68" applyFont="1" applyBorder="1" applyAlignment="1">
      <alignment horizontal="right" vertical="center"/>
    </xf>
    <xf numFmtId="38" fontId="13" fillId="0" borderId="7" xfId="68" applyFont="1" applyBorder="1" applyAlignment="1">
      <alignment horizontal="right" vertical="center"/>
    </xf>
    <xf numFmtId="38" fontId="13" fillId="0" borderId="12" xfId="68" applyFont="1" applyBorder="1" applyAlignment="1">
      <alignment horizontal="right" vertical="center"/>
    </xf>
    <xf numFmtId="176" fontId="9" fillId="0" borderId="0" xfId="68" applyNumberFormat="1" applyFont="1" applyAlignment="1">
      <alignment horizontal="right" vertical="center" shrinkToFit="1"/>
    </xf>
    <xf numFmtId="176" fontId="9" fillId="0" borderId="0" xfId="68" applyNumberFormat="1" applyFont="1" applyAlignment="1">
      <alignment horizontal="right" vertical="center"/>
    </xf>
    <xf numFmtId="38" fontId="13" fillId="0" borderId="2" xfId="68" applyNumberFormat="1" applyFont="1" applyBorder="1" applyAlignment="1">
      <alignment horizontal="right" vertical="center"/>
    </xf>
    <xf numFmtId="38" fontId="13" fillId="0" borderId="3" xfId="68" applyFont="1" applyBorder="1" applyAlignment="1">
      <alignment horizontal="left" vertical="center"/>
    </xf>
    <xf numFmtId="38" fontId="13" fillId="0" borderId="5" xfId="68" applyFont="1" applyBorder="1" applyAlignment="1">
      <alignment horizontal="left" vertical="center"/>
    </xf>
    <xf numFmtId="38" fontId="13" fillId="0" borderId="8" xfId="68" applyFont="1" applyBorder="1" applyAlignment="1">
      <alignment horizontal="left" vertical="center"/>
    </xf>
    <xf numFmtId="38" fontId="13" fillId="0" borderId="3" xfId="68" applyFont="1" applyBorder="1" applyAlignment="1">
      <alignment horizontal="right" vertical="center"/>
    </xf>
    <xf numFmtId="38" fontId="13" fillId="0" borderId="5" xfId="68" applyFont="1" applyBorder="1" applyAlignment="1">
      <alignment horizontal="right" vertical="center"/>
    </xf>
    <xf numFmtId="38" fontId="13" fillId="0" borderId="8" xfId="68" applyFont="1" applyBorder="1" applyAlignment="1">
      <alignment horizontal="right" vertical="center"/>
    </xf>
    <xf numFmtId="0" fontId="9" fillId="0" borderId="0" xfId="69" applyNumberFormat="1" applyFont="1" applyAlignment="1">
      <alignment horizontal="right" vertical="center"/>
    </xf>
  </cellXfs>
  <cellStyles count="70">
    <cellStyle name="パーセント" xfId="65" builtinId="5"/>
    <cellStyle name="パーセント 2" xfId="66"/>
    <cellStyle name="パーセント 3" xfId="69"/>
    <cellStyle name="桁区切り" xfId="64" builtinId="6"/>
    <cellStyle name="桁区切り 2" xfId="67"/>
    <cellStyle name="桁区切り 3" xfId="68"/>
    <cellStyle name="標準" xfId="0" builtinId="0"/>
    <cellStyle name="標準 10" xfId="1"/>
    <cellStyle name="標準 11" xfId="2"/>
    <cellStyle name="標準 12" xfId="3"/>
    <cellStyle name="標準 13" xfId="4"/>
    <cellStyle name="標準 14" xfId="5"/>
    <cellStyle name="標準 15" xfId="6"/>
    <cellStyle name="標準 16" xfId="7"/>
    <cellStyle name="標準 17" xfId="8"/>
    <cellStyle name="標準 18" xfId="9"/>
    <cellStyle name="標準 19" xfId="10"/>
    <cellStyle name="標準 2" xfId="11"/>
    <cellStyle name="標準 20" xfId="12"/>
    <cellStyle name="標準 21" xfId="13"/>
    <cellStyle name="標準 22" xfId="14"/>
    <cellStyle name="標準 23" xfId="15"/>
    <cellStyle name="標準 24" xfId="16"/>
    <cellStyle name="標準 25" xfId="17"/>
    <cellStyle name="標準 26" xfId="18"/>
    <cellStyle name="標準 27" xfId="19"/>
    <cellStyle name="標準 28" xfId="20"/>
    <cellStyle name="標準 29" xfId="21"/>
    <cellStyle name="標準 3" xfId="22"/>
    <cellStyle name="標準 30" xfId="23"/>
    <cellStyle name="標準 31" xfId="24"/>
    <cellStyle name="標準 32" xfId="25"/>
    <cellStyle name="標準 33" xfId="26"/>
    <cellStyle name="標準 34" xfId="27"/>
    <cellStyle name="標準 35" xfId="28"/>
    <cellStyle name="標準 36" xfId="29"/>
    <cellStyle name="標準 37" xfId="30"/>
    <cellStyle name="標準 38" xfId="31"/>
    <cellStyle name="標準 39" xfId="32"/>
    <cellStyle name="標準 4" xfId="33"/>
    <cellStyle name="標準 40" xfId="34"/>
    <cellStyle name="標準 41" xfId="35"/>
    <cellStyle name="標準 42" xfId="36"/>
    <cellStyle name="標準 43" xfId="37"/>
    <cellStyle name="標準 44" xfId="38"/>
    <cellStyle name="標準 45" xfId="39"/>
    <cellStyle name="標準 46" xfId="40"/>
    <cellStyle name="標準 47" xfId="41"/>
    <cellStyle name="標準 48" xfId="42"/>
    <cellStyle name="標準 49" xfId="43"/>
    <cellStyle name="標準 5" xfId="44"/>
    <cellStyle name="標準 50" xfId="45"/>
    <cellStyle name="標準 51" xfId="46"/>
    <cellStyle name="標準 52" xfId="47"/>
    <cellStyle name="標準 53" xfId="48"/>
    <cellStyle name="標準 54" xfId="49"/>
    <cellStyle name="標準 55" xfId="50"/>
    <cellStyle name="標準 56" xfId="51"/>
    <cellStyle name="標準 57" xfId="52"/>
    <cellStyle name="標準 58" xfId="53"/>
    <cellStyle name="標準 59" xfId="54"/>
    <cellStyle name="標準 6" xfId="55"/>
    <cellStyle name="標準 60" xfId="56"/>
    <cellStyle name="標準 61" xfId="57"/>
    <cellStyle name="標準 62" xfId="58"/>
    <cellStyle name="標準 63" xfId="59"/>
    <cellStyle name="標準 64" xfId="60"/>
    <cellStyle name="標準 7" xfId="61"/>
    <cellStyle name="標準 8" xfId="62"/>
    <cellStyle name="標準 9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zoomScaleSheetLayoutView="100" workbookViewId="0">
      <selection activeCell="B4" sqref="B4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48" width="9" style="1" customWidth="1"/>
    <col min="49" max="16384" width="9" style="1"/>
  </cols>
  <sheetData>
    <row r="1" spans="1:47" ht="21" customHeight="1" x14ac:dyDescent="0.15">
      <c r="A1" s="5"/>
      <c r="B1" s="79" t="s">
        <v>70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5"/>
      <c r="AR1" s="13"/>
      <c r="AS1" s="5"/>
      <c r="AT1" s="5"/>
      <c r="AU1" s="5"/>
    </row>
    <row r="2" spans="1:47" ht="18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0" t="s">
        <v>0</v>
      </c>
      <c r="AQ2" s="5"/>
      <c r="AR2" s="13"/>
      <c r="AS2" s="5"/>
      <c r="AT2" s="5"/>
      <c r="AU2" s="5"/>
    </row>
    <row r="3" spans="1:47" ht="18.75" customHeight="1" x14ac:dyDescent="0.15">
      <c r="A3" s="5"/>
      <c r="B3" s="80" t="s">
        <v>73</v>
      </c>
      <c r="C3" s="80"/>
      <c r="D3" s="80"/>
      <c r="E3" s="80"/>
      <c r="F3" s="80"/>
      <c r="G3" s="14"/>
      <c r="H3" s="14"/>
      <c r="I3" s="81" t="s">
        <v>3</v>
      </c>
      <c r="J3" s="81"/>
      <c r="K3" s="81"/>
      <c r="L3" s="81">
        <v>11434</v>
      </c>
      <c r="M3" s="81"/>
      <c r="N3" s="81"/>
      <c r="O3" s="82" t="s">
        <v>4</v>
      </c>
      <c r="P3" s="82"/>
      <c r="Q3" s="82" t="s">
        <v>5</v>
      </c>
      <c r="R3" s="82"/>
      <c r="S3" s="81">
        <v>12559</v>
      </c>
      <c r="T3" s="81"/>
      <c r="U3" s="81"/>
      <c r="V3" s="81"/>
      <c r="W3" s="82" t="s">
        <v>4</v>
      </c>
      <c r="X3" s="82"/>
      <c r="Y3" s="13" t="s">
        <v>7</v>
      </c>
      <c r="Z3" s="81">
        <v>23993</v>
      </c>
      <c r="AA3" s="81"/>
      <c r="AB3" s="81"/>
      <c r="AC3" s="81"/>
      <c r="AD3" s="82" t="s">
        <v>4</v>
      </c>
      <c r="AE3" s="82"/>
      <c r="AF3" s="7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13"/>
      <c r="AS3" s="5"/>
      <c r="AT3" s="5"/>
      <c r="AU3" s="5"/>
    </row>
    <row r="4" spans="1:47" ht="18.75" customHeight="1" x14ac:dyDescent="0.15">
      <c r="A4" s="5"/>
      <c r="B4" s="5"/>
      <c r="C4" s="5"/>
      <c r="D4" s="13"/>
      <c r="E4" s="5"/>
      <c r="F4" s="5"/>
      <c r="G4" s="5"/>
      <c r="H4" s="9"/>
      <c r="I4" s="81" t="s">
        <v>47</v>
      </c>
      <c r="J4" s="81"/>
      <c r="K4" s="81"/>
      <c r="L4" s="81">
        <v>10682</v>
      </c>
      <c r="M4" s="81"/>
      <c r="N4" s="81"/>
      <c r="O4" s="15"/>
      <c r="P4" s="15"/>
      <c r="Q4" s="82" t="s">
        <v>66</v>
      </c>
      <c r="R4" s="82"/>
      <c r="S4" s="82"/>
      <c r="T4" s="83">
        <v>118.23</v>
      </c>
      <c r="U4" s="83"/>
      <c r="V4" s="83"/>
      <c r="W4" s="83"/>
      <c r="X4" s="15" t="s">
        <v>67</v>
      </c>
      <c r="Y4" s="15"/>
      <c r="Z4" s="15"/>
      <c r="AA4" s="5"/>
      <c r="AB4" s="5"/>
      <c r="AC4" s="5"/>
      <c r="AD4" s="5"/>
      <c r="AE4" s="5"/>
      <c r="AF4" s="7"/>
      <c r="AG4" s="5"/>
      <c r="AH4" s="13"/>
      <c r="AI4" s="5"/>
      <c r="AJ4" s="5"/>
      <c r="AK4" s="14"/>
      <c r="AL4" s="13"/>
      <c r="AM4" s="15"/>
      <c r="AN4" s="5"/>
      <c r="AO4" s="5"/>
      <c r="AP4" s="14"/>
      <c r="AQ4" s="5"/>
      <c r="AR4" s="13"/>
      <c r="AS4" s="5"/>
      <c r="AT4" s="5"/>
      <c r="AU4" s="5"/>
    </row>
    <row r="5" spans="1:47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3"/>
      <c r="AA5" s="13"/>
      <c r="AB5" s="13"/>
      <c r="AC5" s="13"/>
      <c r="AD5" s="84" t="s">
        <v>74</v>
      </c>
      <c r="AE5" s="84"/>
      <c r="AF5" s="84"/>
      <c r="AG5" s="84"/>
      <c r="AH5" s="84"/>
      <c r="AI5" s="84"/>
      <c r="AJ5" s="84"/>
      <c r="AK5" s="84"/>
      <c r="AL5" s="84"/>
      <c r="AM5" s="84"/>
      <c r="AN5" s="85" t="s">
        <v>20</v>
      </c>
      <c r="AO5" s="85"/>
      <c r="AP5" s="85"/>
      <c r="AQ5" s="5"/>
      <c r="AR5" s="13"/>
      <c r="AS5" s="5"/>
      <c r="AT5" s="5"/>
      <c r="AU5" s="5"/>
    </row>
    <row r="6" spans="1:47" ht="6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3"/>
      <c r="AS6" s="5"/>
      <c r="AT6" s="5"/>
      <c r="AU6" s="5"/>
    </row>
    <row r="7" spans="1:47" s="3" customFormat="1" ht="22.5" customHeight="1" x14ac:dyDescent="0.15">
      <c r="A7" s="6"/>
      <c r="B7" s="86" t="s">
        <v>10</v>
      </c>
      <c r="C7" s="87"/>
      <c r="D7" s="87"/>
      <c r="E7" s="88"/>
      <c r="F7" s="86" t="s">
        <v>8</v>
      </c>
      <c r="G7" s="87"/>
      <c r="H7" s="88"/>
      <c r="I7" s="86" t="s">
        <v>3</v>
      </c>
      <c r="J7" s="87"/>
      <c r="K7" s="88"/>
      <c r="L7" s="86" t="s">
        <v>5</v>
      </c>
      <c r="M7" s="87"/>
      <c r="N7" s="88"/>
      <c r="O7" s="86" t="s">
        <v>7</v>
      </c>
      <c r="P7" s="87"/>
      <c r="Q7" s="87"/>
      <c r="R7" s="88"/>
      <c r="S7" s="86" t="s">
        <v>10</v>
      </c>
      <c r="T7" s="87"/>
      <c r="U7" s="87"/>
      <c r="V7" s="87"/>
      <c r="W7" s="87"/>
      <c r="X7" s="87"/>
      <c r="Y7" s="87"/>
      <c r="Z7" s="88"/>
      <c r="AA7" s="86" t="s">
        <v>8</v>
      </c>
      <c r="AB7" s="87"/>
      <c r="AC7" s="87"/>
      <c r="AD7" s="88"/>
      <c r="AE7" s="86" t="s">
        <v>3</v>
      </c>
      <c r="AF7" s="87"/>
      <c r="AG7" s="87"/>
      <c r="AH7" s="88"/>
      <c r="AI7" s="86" t="s">
        <v>5</v>
      </c>
      <c r="AJ7" s="87"/>
      <c r="AK7" s="87"/>
      <c r="AL7" s="88"/>
      <c r="AM7" s="89" t="s">
        <v>7</v>
      </c>
      <c r="AN7" s="89"/>
      <c r="AO7" s="89"/>
      <c r="AP7" s="89"/>
      <c r="AQ7" s="6"/>
      <c r="AR7" s="6"/>
      <c r="AS7" s="6"/>
      <c r="AT7" s="6"/>
      <c r="AU7" s="6"/>
    </row>
    <row r="8" spans="1:47" s="4" customFormat="1" ht="22.5" customHeight="1" x14ac:dyDescent="0.15">
      <c r="A8" s="7"/>
      <c r="B8" s="91" t="s">
        <v>11</v>
      </c>
      <c r="C8" s="92"/>
      <c r="D8" s="92"/>
      <c r="E8" s="93"/>
      <c r="F8" s="98">
        <v>1795</v>
      </c>
      <c r="G8" s="99"/>
      <c r="H8" s="100"/>
      <c r="I8" s="98">
        <v>1777</v>
      </c>
      <c r="J8" s="99"/>
      <c r="K8" s="100"/>
      <c r="L8" s="98">
        <v>1942</v>
      </c>
      <c r="M8" s="99"/>
      <c r="N8" s="100"/>
      <c r="O8" s="98">
        <f t="shared" ref="O8:O32" si="0">I8+L8</f>
        <v>3719</v>
      </c>
      <c r="P8" s="99"/>
      <c r="Q8" s="99"/>
      <c r="R8" s="100"/>
      <c r="S8" s="101" t="s">
        <v>6</v>
      </c>
      <c r="T8" s="102"/>
      <c r="U8" s="102"/>
      <c r="V8" s="102"/>
      <c r="W8" s="102"/>
      <c r="X8" s="102"/>
      <c r="Y8" s="102"/>
      <c r="Z8" s="103"/>
      <c r="AA8" s="98">
        <v>462</v>
      </c>
      <c r="AB8" s="99"/>
      <c r="AC8" s="99"/>
      <c r="AD8" s="100"/>
      <c r="AE8" s="98">
        <v>469</v>
      </c>
      <c r="AF8" s="99"/>
      <c r="AG8" s="99"/>
      <c r="AH8" s="100"/>
      <c r="AI8" s="98">
        <v>504</v>
      </c>
      <c r="AJ8" s="99"/>
      <c r="AK8" s="99"/>
      <c r="AL8" s="100"/>
      <c r="AM8" s="90">
        <f t="shared" ref="AM8:AM31" si="1">AE8+AI8</f>
        <v>973</v>
      </c>
      <c r="AN8" s="90"/>
      <c r="AO8" s="90"/>
      <c r="AP8" s="90"/>
      <c r="AQ8" s="7"/>
      <c r="AR8" s="6"/>
      <c r="AS8" s="7"/>
      <c r="AT8" s="7"/>
      <c r="AU8" s="7"/>
    </row>
    <row r="9" spans="1:47" s="4" customFormat="1" ht="22.5" customHeight="1" x14ac:dyDescent="0.15">
      <c r="A9" s="7"/>
      <c r="B9" s="91" t="s">
        <v>12</v>
      </c>
      <c r="C9" s="92"/>
      <c r="D9" s="92"/>
      <c r="E9" s="93"/>
      <c r="F9" s="94">
        <v>90</v>
      </c>
      <c r="G9" s="95"/>
      <c r="H9" s="96"/>
      <c r="I9" s="94">
        <v>81</v>
      </c>
      <c r="J9" s="95"/>
      <c r="K9" s="96"/>
      <c r="L9" s="94">
        <v>72</v>
      </c>
      <c r="M9" s="95"/>
      <c r="N9" s="96"/>
      <c r="O9" s="94">
        <f t="shared" si="0"/>
        <v>153</v>
      </c>
      <c r="P9" s="95"/>
      <c r="Q9" s="95"/>
      <c r="R9" s="96"/>
      <c r="S9" s="91" t="s">
        <v>16</v>
      </c>
      <c r="T9" s="92"/>
      <c r="U9" s="92"/>
      <c r="V9" s="92"/>
      <c r="W9" s="92"/>
      <c r="X9" s="92"/>
      <c r="Y9" s="92"/>
      <c r="Z9" s="93"/>
      <c r="AA9" s="94">
        <v>60</v>
      </c>
      <c r="AB9" s="95"/>
      <c r="AC9" s="95"/>
      <c r="AD9" s="96"/>
      <c r="AE9" s="94">
        <v>55</v>
      </c>
      <c r="AF9" s="95"/>
      <c r="AG9" s="95"/>
      <c r="AH9" s="96"/>
      <c r="AI9" s="94">
        <v>63</v>
      </c>
      <c r="AJ9" s="95"/>
      <c r="AK9" s="95"/>
      <c r="AL9" s="96"/>
      <c r="AM9" s="97">
        <f t="shared" si="1"/>
        <v>118</v>
      </c>
      <c r="AN9" s="97"/>
      <c r="AO9" s="97"/>
      <c r="AP9" s="97"/>
      <c r="AQ9" s="7"/>
      <c r="AR9" s="6"/>
      <c r="AS9" s="7"/>
      <c r="AT9" s="7"/>
      <c r="AU9" s="7"/>
    </row>
    <row r="10" spans="1:47" s="4" customFormat="1" ht="22.5" customHeight="1" x14ac:dyDescent="0.15">
      <c r="A10" s="7"/>
      <c r="B10" s="91" t="s">
        <v>15</v>
      </c>
      <c r="C10" s="92"/>
      <c r="D10" s="92"/>
      <c r="E10" s="93"/>
      <c r="F10" s="94">
        <v>214</v>
      </c>
      <c r="G10" s="95"/>
      <c r="H10" s="96"/>
      <c r="I10" s="94">
        <v>174</v>
      </c>
      <c r="J10" s="95"/>
      <c r="K10" s="96"/>
      <c r="L10" s="94">
        <v>201</v>
      </c>
      <c r="M10" s="95"/>
      <c r="N10" s="96"/>
      <c r="O10" s="94">
        <f t="shared" si="0"/>
        <v>375</v>
      </c>
      <c r="P10" s="95"/>
      <c r="Q10" s="95"/>
      <c r="R10" s="96"/>
      <c r="S10" s="91" t="s">
        <v>18</v>
      </c>
      <c r="T10" s="92"/>
      <c r="U10" s="92"/>
      <c r="V10" s="92"/>
      <c r="W10" s="92"/>
      <c r="X10" s="92"/>
      <c r="Y10" s="92"/>
      <c r="Z10" s="93"/>
      <c r="AA10" s="94">
        <v>274</v>
      </c>
      <c r="AB10" s="95"/>
      <c r="AC10" s="95"/>
      <c r="AD10" s="96"/>
      <c r="AE10" s="94">
        <v>265</v>
      </c>
      <c r="AF10" s="95"/>
      <c r="AG10" s="95"/>
      <c r="AH10" s="96"/>
      <c r="AI10" s="94">
        <v>287</v>
      </c>
      <c r="AJ10" s="95"/>
      <c r="AK10" s="95"/>
      <c r="AL10" s="96"/>
      <c r="AM10" s="97">
        <f t="shared" si="1"/>
        <v>552</v>
      </c>
      <c r="AN10" s="97"/>
      <c r="AO10" s="97"/>
      <c r="AP10" s="97"/>
      <c r="AQ10" s="7"/>
      <c r="AR10" s="6"/>
      <c r="AS10" s="7"/>
      <c r="AT10" s="7"/>
      <c r="AU10" s="7"/>
    </row>
    <row r="11" spans="1:47" s="4" customFormat="1" ht="22.5" customHeight="1" x14ac:dyDescent="0.15">
      <c r="A11" s="7"/>
      <c r="B11" s="91" t="s">
        <v>19</v>
      </c>
      <c r="C11" s="92"/>
      <c r="D11" s="92"/>
      <c r="E11" s="93"/>
      <c r="F11" s="94">
        <v>112</v>
      </c>
      <c r="G11" s="95"/>
      <c r="H11" s="96"/>
      <c r="I11" s="94">
        <v>97</v>
      </c>
      <c r="J11" s="95"/>
      <c r="K11" s="96"/>
      <c r="L11" s="94">
        <v>116</v>
      </c>
      <c r="M11" s="95"/>
      <c r="N11" s="96"/>
      <c r="O11" s="94">
        <f t="shared" si="0"/>
        <v>213</v>
      </c>
      <c r="P11" s="95"/>
      <c r="Q11" s="95"/>
      <c r="R11" s="96"/>
      <c r="S11" s="91" t="s">
        <v>22</v>
      </c>
      <c r="T11" s="92"/>
      <c r="U11" s="92"/>
      <c r="V11" s="92"/>
      <c r="W11" s="92"/>
      <c r="X11" s="92"/>
      <c r="Y11" s="92"/>
      <c r="Z11" s="93"/>
      <c r="AA11" s="94">
        <v>415</v>
      </c>
      <c r="AB11" s="95"/>
      <c r="AC11" s="95"/>
      <c r="AD11" s="96"/>
      <c r="AE11" s="94">
        <v>435</v>
      </c>
      <c r="AF11" s="95"/>
      <c r="AG11" s="95"/>
      <c r="AH11" s="96"/>
      <c r="AI11" s="94">
        <v>493</v>
      </c>
      <c r="AJ11" s="95"/>
      <c r="AK11" s="95"/>
      <c r="AL11" s="96"/>
      <c r="AM11" s="97">
        <f t="shared" si="1"/>
        <v>928</v>
      </c>
      <c r="AN11" s="97"/>
      <c r="AO11" s="97"/>
      <c r="AP11" s="97"/>
      <c r="AQ11" s="7"/>
      <c r="AR11" s="6"/>
      <c r="AS11" s="7"/>
      <c r="AT11" s="7"/>
      <c r="AU11" s="7"/>
    </row>
    <row r="12" spans="1:47" s="4" customFormat="1" ht="22.5" customHeight="1" x14ac:dyDescent="0.15">
      <c r="A12" s="7"/>
      <c r="B12" s="91" t="s">
        <v>25</v>
      </c>
      <c r="C12" s="92"/>
      <c r="D12" s="92"/>
      <c r="E12" s="93"/>
      <c r="F12" s="94">
        <v>165</v>
      </c>
      <c r="G12" s="95"/>
      <c r="H12" s="96"/>
      <c r="I12" s="94">
        <v>167</v>
      </c>
      <c r="J12" s="95"/>
      <c r="K12" s="96"/>
      <c r="L12" s="94">
        <v>164</v>
      </c>
      <c r="M12" s="95"/>
      <c r="N12" s="96"/>
      <c r="O12" s="94">
        <f t="shared" si="0"/>
        <v>331</v>
      </c>
      <c r="P12" s="95"/>
      <c r="Q12" s="95"/>
      <c r="R12" s="96"/>
      <c r="S12" s="91" t="s">
        <v>26</v>
      </c>
      <c r="T12" s="92"/>
      <c r="U12" s="92"/>
      <c r="V12" s="92"/>
      <c r="W12" s="92"/>
      <c r="X12" s="92"/>
      <c r="Y12" s="92"/>
      <c r="Z12" s="93"/>
      <c r="AA12" s="94">
        <v>165</v>
      </c>
      <c r="AB12" s="95"/>
      <c r="AC12" s="95"/>
      <c r="AD12" s="96"/>
      <c r="AE12" s="94">
        <v>144</v>
      </c>
      <c r="AF12" s="95"/>
      <c r="AG12" s="95"/>
      <c r="AH12" s="96"/>
      <c r="AI12" s="94">
        <v>175</v>
      </c>
      <c r="AJ12" s="95"/>
      <c r="AK12" s="95"/>
      <c r="AL12" s="96"/>
      <c r="AM12" s="97">
        <f t="shared" si="1"/>
        <v>319</v>
      </c>
      <c r="AN12" s="97"/>
      <c r="AO12" s="97"/>
      <c r="AP12" s="97"/>
      <c r="AQ12" s="7"/>
      <c r="AR12" s="6"/>
      <c r="AS12" s="7"/>
      <c r="AT12" s="7"/>
      <c r="AU12" s="7"/>
    </row>
    <row r="13" spans="1:47" s="4" customFormat="1" ht="22.5" customHeight="1" x14ac:dyDescent="0.15">
      <c r="A13" s="7"/>
      <c r="B13" s="91" t="s">
        <v>29</v>
      </c>
      <c r="C13" s="92"/>
      <c r="D13" s="92"/>
      <c r="E13" s="93"/>
      <c r="F13" s="94">
        <v>110</v>
      </c>
      <c r="G13" s="95"/>
      <c r="H13" s="96"/>
      <c r="I13" s="94">
        <v>97</v>
      </c>
      <c r="J13" s="95"/>
      <c r="K13" s="96"/>
      <c r="L13" s="94">
        <v>96</v>
      </c>
      <c r="M13" s="95"/>
      <c r="N13" s="96"/>
      <c r="O13" s="94">
        <f t="shared" si="0"/>
        <v>193</v>
      </c>
      <c r="P13" s="95"/>
      <c r="Q13" s="95"/>
      <c r="R13" s="96"/>
      <c r="S13" s="91" t="s">
        <v>30</v>
      </c>
      <c r="T13" s="92"/>
      <c r="U13" s="92"/>
      <c r="V13" s="92"/>
      <c r="W13" s="92"/>
      <c r="X13" s="92"/>
      <c r="Y13" s="92"/>
      <c r="Z13" s="93"/>
      <c r="AA13" s="94">
        <v>131</v>
      </c>
      <c r="AB13" s="95"/>
      <c r="AC13" s="95"/>
      <c r="AD13" s="96"/>
      <c r="AE13" s="94">
        <v>118</v>
      </c>
      <c r="AF13" s="95"/>
      <c r="AG13" s="95"/>
      <c r="AH13" s="96"/>
      <c r="AI13" s="94">
        <v>122</v>
      </c>
      <c r="AJ13" s="95"/>
      <c r="AK13" s="95"/>
      <c r="AL13" s="96"/>
      <c r="AM13" s="97">
        <f t="shared" si="1"/>
        <v>240</v>
      </c>
      <c r="AN13" s="97"/>
      <c r="AO13" s="97"/>
      <c r="AP13" s="97"/>
      <c r="AQ13" s="7"/>
      <c r="AR13" s="6"/>
      <c r="AS13" s="7"/>
      <c r="AT13" s="7"/>
      <c r="AU13" s="7"/>
    </row>
    <row r="14" spans="1:47" s="4" customFormat="1" ht="22.5" customHeight="1" x14ac:dyDescent="0.15">
      <c r="A14" s="7"/>
      <c r="B14" s="91" t="s">
        <v>28</v>
      </c>
      <c r="C14" s="92"/>
      <c r="D14" s="92"/>
      <c r="E14" s="93"/>
      <c r="F14" s="94">
        <v>5</v>
      </c>
      <c r="G14" s="95"/>
      <c r="H14" s="96"/>
      <c r="I14" s="94">
        <v>6</v>
      </c>
      <c r="J14" s="95"/>
      <c r="K14" s="96"/>
      <c r="L14" s="94">
        <v>3</v>
      </c>
      <c r="M14" s="95"/>
      <c r="N14" s="96"/>
      <c r="O14" s="94">
        <f t="shared" si="0"/>
        <v>9</v>
      </c>
      <c r="P14" s="95"/>
      <c r="Q14" s="95"/>
      <c r="R14" s="96"/>
      <c r="S14" s="91" t="s">
        <v>21</v>
      </c>
      <c r="T14" s="92"/>
      <c r="U14" s="92"/>
      <c r="V14" s="92"/>
      <c r="W14" s="92"/>
      <c r="X14" s="92"/>
      <c r="Y14" s="92"/>
      <c r="Z14" s="93"/>
      <c r="AA14" s="94">
        <v>1321</v>
      </c>
      <c r="AB14" s="95"/>
      <c r="AC14" s="95"/>
      <c r="AD14" s="96"/>
      <c r="AE14" s="94">
        <v>1210</v>
      </c>
      <c r="AF14" s="95"/>
      <c r="AG14" s="95"/>
      <c r="AH14" s="96"/>
      <c r="AI14" s="94">
        <v>1352</v>
      </c>
      <c r="AJ14" s="95"/>
      <c r="AK14" s="95"/>
      <c r="AL14" s="96"/>
      <c r="AM14" s="97">
        <f t="shared" si="1"/>
        <v>2562</v>
      </c>
      <c r="AN14" s="97"/>
      <c r="AO14" s="97"/>
      <c r="AP14" s="97"/>
      <c r="AQ14" s="7"/>
      <c r="AR14" s="6"/>
      <c r="AS14" s="7"/>
      <c r="AT14" s="7"/>
      <c r="AU14" s="7"/>
    </row>
    <row r="15" spans="1:47" s="4" customFormat="1" ht="22.5" customHeight="1" x14ac:dyDescent="0.15">
      <c r="A15" s="7"/>
      <c r="B15" s="91" t="s">
        <v>33</v>
      </c>
      <c r="C15" s="92"/>
      <c r="D15" s="92"/>
      <c r="E15" s="93"/>
      <c r="F15" s="94">
        <v>242</v>
      </c>
      <c r="G15" s="95"/>
      <c r="H15" s="96"/>
      <c r="I15" s="94">
        <v>247</v>
      </c>
      <c r="J15" s="95"/>
      <c r="K15" s="96"/>
      <c r="L15" s="94">
        <v>272</v>
      </c>
      <c r="M15" s="95"/>
      <c r="N15" s="96"/>
      <c r="O15" s="94">
        <f t="shared" si="0"/>
        <v>519</v>
      </c>
      <c r="P15" s="95"/>
      <c r="Q15" s="95"/>
      <c r="R15" s="96"/>
      <c r="S15" s="91" t="s">
        <v>14</v>
      </c>
      <c r="T15" s="92"/>
      <c r="U15" s="92"/>
      <c r="V15" s="92"/>
      <c r="W15" s="92"/>
      <c r="X15" s="92"/>
      <c r="Y15" s="92"/>
      <c r="Z15" s="93"/>
      <c r="AA15" s="94">
        <v>17</v>
      </c>
      <c r="AB15" s="95"/>
      <c r="AC15" s="95"/>
      <c r="AD15" s="96"/>
      <c r="AE15" s="94">
        <v>11</v>
      </c>
      <c r="AF15" s="95"/>
      <c r="AG15" s="95"/>
      <c r="AH15" s="96"/>
      <c r="AI15" s="94">
        <v>12</v>
      </c>
      <c r="AJ15" s="95"/>
      <c r="AK15" s="95"/>
      <c r="AL15" s="96"/>
      <c r="AM15" s="97">
        <f t="shared" si="1"/>
        <v>23</v>
      </c>
      <c r="AN15" s="97"/>
      <c r="AO15" s="97"/>
      <c r="AP15" s="97"/>
      <c r="AQ15" s="7"/>
      <c r="AR15" s="6"/>
      <c r="AS15" s="7"/>
      <c r="AT15" s="7"/>
      <c r="AU15" s="7"/>
    </row>
    <row r="16" spans="1:47" s="4" customFormat="1" ht="22.5" customHeight="1" x14ac:dyDescent="0.15">
      <c r="A16" s="7"/>
      <c r="B16" s="91" t="s">
        <v>2</v>
      </c>
      <c r="C16" s="92"/>
      <c r="D16" s="92"/>
      <c r="E16" s="93"/>
      <c r="F16" s="94">
        <v>240</v>
      </c>
      <c r="G16" s="95"/>
      <c r="H16" s="96"/>
      <c r="I16" s="94">
        <v>212</v>
      </c>
      <c r="J16" s="95"/>
      <c r="K16" s="96"/>
      <c r="L16" s="94">
        <v>246</v>
      </c>
      <c r="M16" s="95"/>
      <c r="N16" s="96"/>
      <c r="O16" s="94">
        <f t="shared" si="0"/>
        <v>458</v>
      </c>
      <c r="P16" s="95"/>
      <c r="Q16" s="95"/>
      <c r="R16" s="96"/>
      <c r="S16" s="91" t="s">
        <v>35</v>
      </c>
      <c r="T16" s="92"/>
      <c r="U16" s="92"/>
      <c r="V16" s="92"/>
      <c r="W16" s="92"/>
      <c r="X16" s="92"/>
      <c r="Y16" s="92"/>
      <c r="Z16" s="93"/>
      <c r="AA16" s="94">
        <v>52</v>
      </c>
      <c r="AB16" s="95"/>
      <c r="AC16" s="95"/>
      <c r="AD16" s="96"/>
      <c r="AE16" s="94">
        <v>41</v>
      </c>
      <c r="AF16" s="95"/>
      <c r="AG16" s="95"/>
      <c r="AH16" s="96"/>
      <c r="AI16" s="94">
        <v>54</v>
      </c>
      <c r="AJ16" s="95"/>
      <c r="AK16" s="95"/>
      <c r="AL16" s="96"/>
      <c r="AM16" s="97">
        <f t="shared" si="1"/>
        <v>95</v>
      </c>
      <c r="AN16" s="97"/>
      <c r="AO16" s="97"/>
      <c r="AP16" s="97"/>
      <c r="AQ16" s="7"/>
      <c r="AR16" s="6"/>
      <c r="AS16" s="7"/>
      <c r="AT16" s="7"/>
      <c r="AU16" s="7"/>
    </row>
    <row r="17" spans="1:47" s="4" customFormat="1" ht="22.5" customHeight="1" x14ac:dyDescent="0.15">
      <c r="A17" s="7"/>
      <c r="B17" s="91" t="s">
        <v>9</v>
      </c>
      <c r="C17" s="92"/>
      <c r="D17" s="92"/>
      <c r="E17" s="93"/>
      <c r="F17" s="94">
        <v>144</v>
      </c>
      <c r="G17" s="95"/>
      <c r="H17" s="96"/>
      <c r="I17" s="94">
        <v>183</v>
      </c>
      <c r="J17" s="95"/>
      <c r="K17" s="96"/>
      <c r="L17" s="94">
        <v>199</v>
      </c>
      <c r="M17" s="95"/>
      <c r="N17" s="96"/>
      <c r="O17" s="94">
        <f t="shared" si="0"/>
        <v>382</v>
      </c>
      <c r="P17" s="95"/>
      <c r="Q17" s="95"/>
      <c r="R17" s="96"/>
      <c r="S17" s="91" t="s">
        <v>37</v>
      </c>
      <c r="T17" s="92"/>
      <c r="U17" s="92"/>
      <c r="V17" s="92"/>
      <c r="W17" s="92"/>
      <c r="X17" s="92"/>
      <c r="Y17" s="92"/>
      <c r="Z17" s="93"/>
      <c r="AA17" s="94">
        <v>239</v>
      </c>
      <c r="AB17" s="95"/>
      <c r="AC17" s="95"/>
      <c r="AD17" s="96"/>
      <c r="AE17" s="94">
        <v>227</v>
      </c>
      <c r="AF17" s="95"/>
      <c r="AG17" s="95"/>
      <c r="AH17" s="96"/>
      <c r="AI17" s="94">
        <v>246</v>
      </c>
      <c r="AJ17" s="95"/>
      <c r="AK17" s="95"/>
      <c r="AL17" s="96"/>
      <c r="AM17" s="97">
        <f t="shared" si="1"/>
        <v>473</v>
      </c>
      <c r="AN17" s="97"/>
      <c r="AO17" s="97"/>
      <c r="AP17" s="97"/>
      <c r="AQ17" s="7"/>
      <c r="AR17" s="6"/>
      <c r="AS17" s="7"/>
      <c r="AT17" s="7"/>
      <c r="AU17" s="7"/>
    </row>
    <row r="18" spans="1:47" s="4" customFormat="1" ht="22.5" customHeight="1" x14ac:dyDescent="0.15">
      <c r="A18" s="7"/>
      <c r="B18" s="91" t="s">
        <v>38</v>
      </c>
      <c r="C18" s="92"/>
      <c r="D18" s="92"/>
      <c r="E18" s="93"/>
      <c r="F18" s="94">
        <v>148</v>
      </c>
      <c r="G18" s="95"/>
      <c r="H18" s="96"/>
      <c r="I18" s="94">
        <v>150</v>
      </c>
      <c r="J18" s="95"/>
      <c r="K18" s="96"/>
      <c r="L18" s="94">
        <v>174</v>
      </c>
      <c r="M18" s="95"/>
      <c r="N18" s="96"/>
      <c r="O18" s="94">
        <f t="shared" si="0"/>
        <v>324</v>
      </c>
      <c r="P18" s="95"/>
      <c r="Q18" s="95"/>
      <c r="R18" s="96"/>
      <c r="S18" s="91" t="s">
        <v>39</v>
      </c>
      <c r="T18" s="92"/>
      <c r="U18" s="92"/>
      <c r="V18" s="92"/>
      <c r="W18" s="92"/>
      <c r="X18" s="92"/>
      <c r="Y18" s="92"/>
      <c r="Z18" s="93"/>
      <c r="AA18" s="94">
        <v>225</v>
      </c>
      <c r="AB18" s="95"/>
      <c r="AC18" s="95"/>
      <c r="AD18" s="96"/>
      <c r="AE18" s="94">
        <v>183</v>
      </c>
      <c r="AF18" s="95"/>
      <c r="AG18" s="95"/>
      <c r="AH18" s="96"/>
      <c r="AI18" s="94">
        <v>195</v>
      </c>
      <c r="AJ18" s="95"/>
      <c r="AK18" s="95"/>
      <c r="AL18" s="96"/>
      <c r="AM18" s="97">
        <f t="shared" si="1"/>
        <v>378</v>
      </c>
      <c r="AN18" s="97"/>
      <c r="AO18" s="97"/>
      <c r="AP18" s="97"/>
      <c r="AQ18" s="7"/>
      <c r="AR18" s="6"/>
      <c r="AS18" s="7"/>
      <c r="AT18" s="7"/>
      <c r="AU18" s="7"/>
    </row>
    <row r="19" spans="1:47" s="4" customFormat="1" ht="22.5" customHeight="1" x14ac:dyDescent="0.15">
      <c r="A19" s="7"/>
      <c r="B19" s="91" t="s">
        <v>40</v>
      </c>
      <c r="C19" s="92"/>
      <c r="D19" s="92"/>
      <c r="E19" s="93"/>
      <c r="F19" s="94">
        <v>147</v>
      </c>
      <c r="G19" s="95"/>
      <c r="H19" s="96"/>
      <c r="I19" s="94">
        <v>131</v>
      </c>
      <c r="J19" s="95"/>
      <c r="K19" s="96"/>
      <c r="L19" s="94">
        <v>146</v>
      </c>
      <c r="M19" s="95"/>
      <c r="N19" s="96"/>
      <c r="O19" s="94">
        <f t="shared" si="0"/>
        <v>277</v>
      </c>
      <c r="P19" s="95"/>
      <c r="Q19" s="95"/>
      <c r="R19" s="96"/>
      <c r="S19" s="91" t="s">
        <v>44</v>
      </c>
      <c r="T19" s="92"/>
      <c r="U19" s="92"/>
      <c r="V19" s="92"/>
      <c r="W19" s="92"/>
      <c r="X19" s="92"/>
      <c r="Y19" s="92"/>
      <c r="Z19" s="93"/>
      <c r="AA19" s="94">
        <v>67</v>
      </c>
      <c r="AB19" s="95"/>
      <c r="AC19" s="95"/>
      <c r="AD19" s="96"/>
      <c r="AE19" s="94">
        <v>50</v>
      </c>
      <c r="AF19" s="95"/>
      <c r="AG19" s="95"/>
      <c r="AH19" s="96"/>
      <c r="AI19" s="94">
        <v>59</v>
      </c>
      <c r="AJ19" s="95"/>
      <c r="AK19" s="95"/>
      <c r="AL19" s="96"/>
      <c r="AM19" s="97">
        <f t="shared" si="1"/>
        <v>109</v>
      </c>
      <c r="AN19" s="97"/>
      <c r="AO19" s="97"/>
      <c r="AP19" s="97"/>
      <c r="AQ19" s="7"/>
      <c r="AR19" s="6"/>
      <c r="AS19" s="7"/>
      <c r="AT19" s="7"/>
      <c r="AU19" s="7"/>
    </row>
    <row r="20" spans="1:47" s="4" customFormat="1" ht="22.5" customHeight="1" x14ac:dyDescent="0.15">
      <c r="A20" s="7"/>
      <c r="B20" s="91" t="s">
        <v>17</v>
      </c>
      <c r="C20" s="92"/>
      <c r="D20" s="92"/>
      <c r="E20" s="93"/>
      <c r="F20" s="94">
        <v>74</v>
      </c>
      <c r="G20" s="95"/>
      <c r="H20" s="96"/>
      <c r="I20" s="94">
        <v>63</v>
      </c>
      <c r="J20" s="95"/>
      <c r="K20" s="96"/>
      <c r="L20" s="94">
        <v>60</v>
      </c>
      <c r="M20" s="95"/>
      <c r="N20" s="96"/>
      <c r="O20" s="94">
        <f t="shared" si="0"/>
        <v>123</v>
      </c>
      <c r="P20" s="95"/>
      <c r="Q20" s="95"/>
      <c r="R20" s="96"/>
      <c r="S20" s="91" t="s">
        <v>46</v>
      </c>
      <c r="T20" s="92"/>
      <c r="U20" s="92"/>
      <c r="V20" s="92"/>
      <c r="W20" s="92"/>
      <c r="X20" s="92"/>
      <c r="Y20" s="92"/>
      <c r="Z20" s="93"/>
      <c r="AA20" s="94">
        <v>107</v>
      </c>
      <c r="AB20" s="95"/>
      <c r="AC20" s="95"/>
      <c r="AD20" s="96"/>
      <c r="AE20" s="94">
        <v>92</v>
      </c>
      <c r="AF20" s="95"/>
      <c r="AG20" s="95"/>
      <c r="AH20" s="96"/>
      <c r="AI20" s="94">
        <v>127</v>
      </c>
      <c r="AJ20" s="95"/>
      <c r="AK20" s="95"/>
      <c r="AL20" s="96"/>
      <c r="AM20" s="97">
        <f t="shared" si="1"/>
        <v>219</v>
      </c>
      <c r="AN20" s="97"/>
      <c r="AO20" s="97"/>
      <c r="AP20" s="97"/>
      <c r="AQ20" s="7"/>
      <c r="AR20" s="6"/>
      <c r="AS20" s="7"/>
      <c r="AT20" s="7"/>
      <c r="AU20" s="7"/>
    </row>
    <row r="21" spans="1:47" s="4" customFormat="1" ht="22.5" customHeight="1" x14ac:dyDescent="0.15">
      <c r="A21" s="7"/>
      <c r="B21" s="91" t="s">
        <v>49</v>
      </c>
      <c r="C21" s="92"/>
      <c r="D21" s="92"/>
      <c r="E21" s="93"/>
      <c r="F21" s="94">
        <v>78</v>
      </c>
      <c r="G21" s="95"/>
      <c r="H21" s="96"/>
      <c r="I21" s="94">
        <v>47</v>
      </c>
      <c r="J21" s="95"/>
      <c r="K21" s="96"/>
      <c r="L21" s="94">
        <v>68</v>
      </c>
      <c r="M21" s="95"/>
      <c r="N21" s="96"/>
      <c r="O21" s="94">
        <f t="shared" si="0"/>
        <v>115</v>
      </c>
      <c r="P21" s="95"/>
      <c r="Q21" s="95"/>
      <c r="R21" s="96"/>
      <c r="S21" s="91" t="s">
        <v>32</v>
      </c>
      <c r="T21" s="92"/>
      <c r="U21" s="92"/>
      <c r="V21" s="92"/>
      <c r="W21" s="92"/>
      <c r="X21" s="92"/>
      <c r="Y21" s="92"/>
      <c r="Z21" s="93"/>
      <c r="AA21" s="94">
        <v>107</v>
      </c>
      <c r="AB21" s="95"/>
      <c r="AC21" s="95"/>
      <c r="AD21" s="96"/>
      <c r="AE21" s="94">
        <v>91</v>
      </c>
      <c r="AF21" s="95"/>
      <c r="AG21" s="95"/>
      <c r="AH21" s="96"/>
      <c r="AI21" s="94">
        <v>113</v>
      </c>
      <c r="AJ21" s="95"/>
      <c r="AK21" s="95"/>
      <c r="AL21" s="96"/>
      <c r="AM21" s="97">
        <f t="shared" si="1"/>
        <v>204</v>
      </c>
      <c r="AN21" s="97"/>
      <c r="AO21" s="97"/>
      <c r="AP21" s="97"/>
      <c r="AQ21" s="7"/>
      <c r="AR21" s="6"/>
      <c r="AS21" s="7"/>
      <c r="AT21" s="7"/>
      <c r="AU21" s="7"/>
    </row>
    <row r="22" spans="1:47" s="4" customFormat="1" ht="22.5" customHeight="1" x14ac:dyDescent="0.15">
      <c r="A22" s="7"/>
      <c r="B22" s="91" t="s">
        <v>50</v>
      </c>
      <c r="C22" s="92"/>
      <c r="D22" s="92"/>
      <c r="E22" s="93"/>
      <c r="F22" s="94">
        <v>43</v>
      </c>
      <c r="G22" s="95"/>
      <c r="H22" s="96"/>
      <c r="I22" s="94">
        <v>32</v>
      </c>
      <c r="J22" s="95"/>
      <c r="K22" s="96"/>
      <c r="L22" s="94">
        <v>42</v>
      </c>
      <c r="M22" s="95"/>
      <c r="N22" s="96"/>
      <c r="O22" s="94">
        <f t="shared" si="0"/>
        <v>74</v>
      </c>
      <c r="P22" s="95"/>
      <c r="Q22" s="95"/>
      <c r="R22" s="96"/>
      <c r="S22" s="91" t="s">
        <v>27</v>
      </c>
      <c r="T22" s="92"/>
      <c r="U22" s="92"/>
      <c r="V22" s="92"/>
      <c r="W22" s="92"/>
      <c r="X22" s="92"/>
      <c r="Y22" s="92"/>
      <c r="Z22" s="93"/>
      <c r="AA22" s="94">
        <v>248</v>
      </c>
      <c r="AB22" s="95"/>
      <c r="AC22" s="95"/>
      <c r="AD22" s="96"/>
      <c r="AE22" s="94">
        <v>240</v>
      </c>
      <c r="AF22" s="95"/>
      <c r="AG22" s="95"/>
      <c r="AH22" s="96"/>
      <c r="AI22" s="94">
        <v>284</v>
      </c>
      <c r="AJ22" s="95"/>
      <c r="AK22" s="95"/>
      <c r="AL22" s="96"/>
      <c r="AM22" s="97">
        <f t="shared" si="1"/>
        <v>524</v>
      </c>
      <c r="AN22" s="97"/>
      <c r="AO22" s="97"/>
      <c r="AP22" s="97"/>
      <c r="AQ22" s="7"/>
      <c r="AR22" s="6"/>
      <c r="AS22" s="7"/>
      <c r="AT22" s="7"/>
      <c r="AU22" s="7"/>
    </row>
    <row r="23" spans="1:47" s="4" customFormat="1" ht="22.5" customHeight="1" x14ac:dyDescent="0.15">
      <c r="A23" s="7"/>
      <c r="B23" s="91" t="s">
        <v>36</v>
      </c>
      <c r="C23" s="92"/>
      <c r="D23" s="92"/>
      <c r="E23" s="93"/>
      <c r="F23" s="94">
        <v>174</v>
      </c>
      <c r="G23" s="95"/>
      <c r="H23" s="96"/>
      <c r="I23" s="94">
        <v>153</v>
      </c>
      <c r="J23" s="95"/>
      <c r="K23" s="96"/>
      <c r="L23" s="94">
        <v>171</v>
      </c>
      <c r="M23" s="95"/>
      <c r="N23" s="96"/>
      <c r="O23" s="94">
        <f t="shared" si="0"/>
        <v>324</v>
      </c>
      <c r="P23" s="95"/>
      <c r="Q23" s="95"/>
      <c r="R23" s="96"/>
      <c r="S23" s="91" t="s">
        <v>51</v>
      </c>
      <c r="T23" s="92"/>
      <c r="U23" s="92"/>
      <c r="V23" s="92"/>
      <c r="W23" s="92"/>
      <c r="X23" s="92"/>
      <c r="Y23" s="92"/>
      <c r="Z23" s="93"/>
      <c r="AA23" s="94">
        <v>18</v>
      </c>
      <c r="AB23" s="95"/>
      <c r="AC23" s="95"/>
      <c r="AD23" s="96"/>
      <c r="AE23" s="94">
        <v>12</v>
      </c>
      <c r="AF23" s="95"/>
      <c r="AG23" s="95"/>
      <c r="AH23" s="96"/>
      <c r="AI23" s="94">
        <v>15</v>
      </c>
      <c r="AJ23" s="95"/>
      <c r="AK23" s="95"/>
      <c r="AL23" s="96"/>
      <c r="AM23" s="97">
        <f t="shared" si="1"/>
        <v>27</v>
      </c>
      <c r="AN23" s="97"/>
      <c r="AO23" s="97"/>
      <c r="AP23" s="97"/>
      <c r="AQ23" s="7"/>
      <c r="AR23" s="6"/>
      <c r="AS23" s="7"/>
      <c r="AT23" s="7"/>
      <c r="AU23" s="7"/>
    </row>
    <row r="24" spans="1:47" s="4" customFormat="1" ht="22.5" customHeight="1" x14ac:dyDescent="0.15">
      <c r="A24" s="7"/>
      <c r="B24" s="91" t="s">
        <v>52</v>
      </c>
      <c r="C24" s="92"/>
      <c r="D24" s="92"/>
      <c r="E24" s="93"/>
      <c r="F24" s="94">
        <v>221</v>
      </c>
      <c r="G24" s="95"/>
      <c r="H24" s="96"/>
      <c r="I24" s="94">
        <v>218</v>
      </c>
      <c r="J24" s="95"/>
      <c r="K24" s="96"/>
      <c r="L24" s="94">
        <v>230</v>
      </c>
      <c r="M24" s="95"/>
      <c r="N24" s="96"/>
      <c r="O24" s="94">
        <f t="shared" si="0"/>
        <v>448</v>
      </c>
      <c r="P24" s="95"/>
      <c r="Q24" s="95"/>
      <c r="R24" s="96"/>
      <c r="S24" s="91" t="s">
        <v>53</v>
      </c>
      <c r="T24" s="92"/>
      <c r="U24" s="92"/>
      <c r="V24" s="92"/>
      <c r="W24" s="92"/>
      <c r="X24" s="92"/>
      <c r="Y24" s="92"/>
      <c r="Z24" s="93"/>
      <c r="AA24" s="94">
        <v>140</v>
      </c>
      <c r="AB24" s="95"/>
      <c r="AC24" s="95"/>
      <c r="AD24" s="96"/>
      <c r="AE24" s="94">
        <v>114</v>
      </c>
      <c r="AF24" s="95"/>
      <c r="AG24" s="95"/>
      <c r="AH24" s="96"/>
      <c r="AI24" s="94">
        <v>123</v>
      </c>
      <c r="AJ24" s="95"/>
      <c r="AK24" s="95"/>
      <c r="AL24" s="96"/>
      <c r="AM24" s="97">
        <f t="shared" si="1"/>
        <v>237</v>
      </c>
      <c r="AN24" s="97"/>
      <c r="AO24" s="97"/>
      <c r="AP24" s="97"/>
      <c r="AQ24" s="7"/>
      <c r="AR24" s="6"/>
      <c r="AS24" s="7"/>
      <c r="AT24" s="7"/>
      <c r="AU24" s="7"/>
    </row>
    <row r="25" spans="1:47" s="4" customFormat="1" ht="22.5" customHeight="1" x14ac:dyDescent="0.15">
      <c r="A25" s="7"/>
      <c r="B25" s="91" t="s">
        <v>54</v>
      </c>
      <c r="C25" s="92"/>
      <c r="D25" s="92"/>
      <c r="E25" s="93"/>
      <c r="F25" s="94">
        <v>171</v>
      </c>
      <c r="G25" s="95"/>
      <c r="H25" s="96"/>
      <c r="I25" s="94">
        <v>152</v>
      </c>
      <c r="J25" s="95"/>
      <c r="K25" s="96"/>
      <c r="L25" s="94">
        <v>172</v>
      </c>
      <c r="M25" s="95"/>
      <c r="N25" s="96"/>
      <c r="O25" s="94">
        <f t="shared" si="0"/>
        <v>324</v>
      </c>
      <c r="P25" s="95"/>
      <c r="Q25" s="95"/>
      <c r="R25" s="96"/>
      <c r="S25" s="91" t="s">
        <v>43</v>
      </c>
      <c r="T25" s="92"/>
      <c r="U25" s="92"/>
      <c r="V25" s="92"/>
      <c r="W25" s="92"/>
      <c r="X25" s="92"/>
      <c r="Y25" s="92"/>
      <c r="Z25" s="93"/>
      <c r="AA25" s="94">
        <v>241</v>
      </c>
      <c r="AB25" s="95"/>
      <c r="AC25" s="95"/>
      <c r="AD25" s="96"/>
      <c r="AE25" s="94">
        <v>188</v>
      </c>
      <c r="AF25" s="95"/>
      <c r="AG25" s="95"/>
      <c r="AH25" s="96"/>
      <c r="AI25" s="94">
        <v>198</v>
      </c>
      <c r="AJ25" s="95"/>
      <c r="AK25" s="95"/>
      <c r="AL25" s="96"/>
      <c r="AM25" s="97">
        <f t="shared" si="1"/>
        <v>386</v>
      </c>
      <c r="AN25" s="97"/>
      <c r="AO25" s="97"/>
      <c r="AP25" s="97"/>
      <c r="AQ25" s="7"/>
      <c r="AR25" s="6"/>
      <c r="AS25" s="7"/>
      <c r="AT25" s="7"/>
      <c r="AU25" s="7"/>
    </row>
    <row r="26" spans="1:47" s="4" customFormat="1" ht="22.5" customHeight="1" x14ac:dyDescent="0.15">
      <c r="A26" s="7"/>
      <c r="B26" s="91" t="s">
        <v>55</v>
      </c>
      <c r="C26" s="92"/>
      <c r="D26" s="92"/>
      <c r="E26" s="93"/>
      <c r="F26" s="94">
        <v>171</v>
      </c>
      <c r="G26" s="95"/>
      <c r="H26" s="96"/>
      <c r="I26" s="94">
        <v>160</v>
      </c>
      <c r="J26" s="95"/>
      <c r="K26" s="96"/>
      <c r="L26" s="94">
        <v>177</v>
      </c>
      <c r="M26" s="95"/>
      <c r="N26" s="96"/>
      <c r="O26" s="94">
        <f t="shared" si="0"/>
        <v>337</v>
      </c>
      <c r="P26" s="95"/>
      <c r="Q26" s="95"/>
      <c r="R26" s="96"/>
      <c r="S26" s="91" t="s">
        <v>13</v>
      </c>
      <c r="T26" s="92"/>
      <c r="U26" s="92"/>
      <c r="V26" s="92"/>
      <c r="W26" s="92"/>
      <c r="X26" s="92"/>
      <c r="Y26" s="92"/>
      <c r="Z26" s="93"/>
      <c r="AA26" s="94">
        <v>144</v>
      </c>
      <c r="AB26" s="95"/>
      <c r="AC26" s="95"/>
      <c r="AD26" s="96"/>
      <c r="AE26" s="94">
        <v>129</v>
      </c>
      <c r="AF26" s="95"/>
      <c r="AG26" s="95"/>
      <c r="AH26" s="96"/>
      <c r="AI26" s="94">
        <v>140</v>
      </c>
      <c r="AJ26" s="95"/>
      <c r="AK26" s="95"/>
      <c r="AL26" s="96"/>
      <c r="AM26" s="97">
        <f t="shared" si="1"/>
        <v>269</v>
      </c>
      <c r="AN26" s="97"/>
      <c r="AO26" s="97"/>
      <c r="AP26" s="97"/>
      <c r="AQ26" s="7"/>
      <c r="AR26" s="6"/>
      <c r="AS26" s="7"/>
      <c r="AT26" s="7"/>
      <c r="AU26" s="7"/>
    </row>
    <row r="27" spans="1:47" s="4" customFormat="1" ht="22.5" customHeight="1" x14ac:dyDescent="0.15">
      <c r="A27" s="7"/>
      <c r="B27" s="91" t="s">
        <v>56</v>
      </c>
      <c r="C27" s="92"/>
      <c r="D27" s="92"/>
      <c r="E27" s="93"/>
      <c r="F27" s="94">
        <v>139</v>
      </c>
      <c r="G27" s="95"/>
      <c r="H27" s="96"/>
      <c r="I27" s="94">
        <v>121</v>
      </c>
      <c r="J27" s="95"/>
      <c r="K27" s="96"/>
      <c r="L27" s="94">
        <v>140</v>
      </c>
      <c r="M27" s="95"/>
      <c r="N27" s="96"/>
      <c r="O27" s="94">
        <f t="shared" si="0"/>
        <v>261</v>
      </c>
      <c r="P27" s="95"/>
      <c r="Q27" s="95"/>
      <c r="R27" s="96"/>
      <c r="S27" s="91" t="s">
        <v>45</v>
      </c>
      <c r="T27" s="92"/>
      <c r="U27" s="92"/>
      <c r="V27" s="92"/>
      <c r="W27" s="92"/>
      <c r="X27" s="92"/>
      <c r="Y27" s="92"/>
      <c r="Z27" s="93"/>
      <c r="AA27" s="94">
        <v>182</v>
      </c>
      <c r="AB27" s="95"/>
      <c r="AC27" s="95"/>
      <c r="AD27" s="96"/>
      <c r="AE27" s="94">
        <v>157</v>
      </c>
      <c r="AF27" s="95"/>
      <c r="AG27" s="95"/>
      <c r="AH27" s="96"/>
      <c r="AI27" s="94">
        <v>116</v>
      </c>
      <c r="AJ27" s="95"/>
      <c r="AK27" s="95"/>
      <c r="AL27" s="96"/>
      <c r="AM27" s="97">
        <f t="shared" si="1"/>
        <v>273</v>
      </c>
      <c r="AN27" s="97"/>
      <c r="AO27" s="97"/>
      <c r="AP27" s="97"/>
      <c r="AQ27" s="7"/>
      <c r="AR27" s="6"/>
      <c r="AS27" s="7"/>
      <c r="AT27" s="7"/>
      <c r="AU27" s="7"/>
    </row>
    <row r="28" spans="1:47" s="4" customFormat="1" ht="22.5" customHeight="1" x14ac:dyDescent="0.15">
      <c r="A28" s="7"/>
      <c r="B28" s="91" t="s">
        <v>57</v>
      </c>
      <c r="C28" s="92"/>
      <c r="D28" s="92"/>
      <c r="E28" s="93"/>
      <c r="F28" s="94">
        <v>54</v>
      </c>
      <c r="G28" s="95"/>
      <c r="H28" s="96"/>
      <c r="I28" s="94">
        <v>42</v>
      </c>
      <c r="J28" s="95"/>
      <c r="K28" s="96"/>
      <c r="L28" s="94">
        <v>50</v>
      </c>
      <c r="M28" s="95"/>
      <c r="N28" s="96"/>
      <c r="O28" s="94">
        <f t="shared" si="0"/>
        <v>92</v>
      </c>
      <c r="P28" s="95"/>
      <c r="Q28" s="95"/>
      <c r="R28" s="96"/>
      <c r="S28" s="91" t="s">
        <v>58</v>
      </c>
      <c r="T28" s="92"/>
      <c r="U28" s="92"/>
      <c r="V28" s="92"/>
      <c r="W28" s="92"/>
      <c r="X28" s="92"/>
      <c r="Y28" s="92"/>
      <c r="Z28" s="93"/>
      <c r="AA28" s="94">
        <v>200</v>
      </c>
      <c r="AB28" s="95"/>
      <c r="AC28" s="95"/>
      <c r="AD28" s="96"/>
      <c r="AE28" s="94">
        <v>168</v>
      </c>
      <c r="AF28" s="95"/>
      <c r="AG28" s="95"/>
      <c r="AH28" s="96"/>
      <c r="AI28" s="94">
        <v>195</v>
      </c>
      <c r="AJ28" s="95"/>
      <c r="AK28" s="95"/>
      <c r="AL28" s="96"/>
      <c r="AM28" s="97">
        <f t="shared" si="1"/>
        <v>363</v>
      </c>
      <c r="AN28" s="97"/>
      <c r="AO28" s="97"/>
      <c r="AP28" s="97"/>
      <c r="AQ28" s="7"/>
      <c r="AR28" s="16"/>
      <c r="AS28" s="16" t="s">
        <v>34</v>
      </c>
      <c r="AT28" s="16" t="s">
        <v>60</v>
      </c>
      <c r="AU28" s="16" t="s">
        <v>61</v>
      </c>
    </row>
    <row r="29" spans="1:47" s="4" customFormat="1" ht="22.5" customHeight="1" x14ac:dyDescent="0.15">
      <c r="A29" s="7"/>
      <c r="B29" s="91" t="s">
        <v>62</v>
      </c>
      <c r="C29" s="92"/>
      <c r="D29" s="92"/>
      <c r="E29" s="93"/>
      <c r="F29" s="94">
        <v>80</v>
      </c>
      <c r="G29" s="95"/>
      <c r="H29" s="96"/>
      <c r="I29" s="94">
        <v>67</v>
      </c>
      <c r="J29" s="95"/>
      <c r="K29" s="96"/>
      <c r="L29" s="94">
        <v>81</v>
      </c>
      <c r="M29" s="95"/>
      <c r="N29" s="96"/>
      <c r="O29" s="94">
        <f t="shared" si="0"/>
        <v>148</v>
      </c>
      <c r="P29" s="95"/>
      <c r="Q29" s="95"/>
      <c r="R29" s="96"/>
      <c r="S29" s="91" t="s">
        <v>31</v>
      </c>
      <c r="T29" s="92"/>
      <c r="U29" s="92"/>
      <c r="V29" s="92"/>
      <c r="W29" s="92"/>
      <c r="X29" s="92"/>
      <c r="Y29" s="92"/>
      <c r="Z29" s="93"/>
      <c r="AA29" s="94">
        <v>189</v>
      </c>
      <c r="AB29" s="95"/>
      <c r="AC29" s="95"/>
      <c r="AD29" s="96"/>
      <c r="AE29" s="94">
        <v>186</v>
      </c>
      <c r="AF29" s="95"/>
      <c r="AG29" s="95"/>
      <c r="AH29" s="96"/>
      <c r="AI29" s="94">
        <v>135</v>
      </c>
      <c r="AJ29" s="95"/>
      <c r="AK29" s="95"/>
      <c r="AL29" s="96"/>
      <c r="AM29" s="97">
        <f t="shared" si="1"/>
        <v>321</v>
      </c>
      <c r="AN29" s="97"/>
      <c r="AO29" s="97"/>
      <c r="AP29" s="97"/>
      <c r="AQ29" s="7"/>
      <c r="AR29" s="16" t="s">
        <v>3</v>
      </c>
      <c r="AS29" s="11">
        <f>AE31</f>
        <v>11387</v>
      </c>
      <c r="AT29" s="11">
        <v>4268</v>
      </c>
      <c r="AU29" s="12">
        <f>IF(OR(AS29=0,AT29=0),"",ROUNDDOWN(AT29/AS29,4))</f>
        <v>0.37480000000000002</v>
      </c>
    </row>
    <row r="30" spans="1:47" s="4" customFormat="1" ht="22.5" customHeight="1" x14ac:dyDescent="0.15">
      <c r="A30" s="7"/>
      <c r="B30" s="91" t="s">
        <v>48</v>
      </c>
      <c r="C30" s="92"/>
      <c r="D30" s="92"/>
      <c r="E30" s="93"/>
      <c r="F30" s="94">
        <v>1475</v>
      </c>
      <c r="G30" s="95"/>
      <c r="H30" s="96"/>
      <c r="I30" s="94">
        <v>1463</v>
      </c>
      <c r="J30" s="95"/>
      <c r="K30" s="96"/>
      <c r="L30" s="94">
        <v>1596</v>
      </c>
      <c r="M30" s="95"/>
      <c r="N30" s="96"/>
      <c r="O30" s="94">
        <f t="shared" si="0"/>
        <v>3059</v>
      </c>
      <c r="P30" s="95"/>
      <c r="Q30" s="95"/>
      <c r="R30" s="96"/>
      <c r="S30" s="91" t="s">
        <v>41</v>
      </c>
      <c r="T30" s="92"/>
      <c r="U30" s="92"/>
      <c r="V30" s="92"/>
      <c r="W30" s="92"/>
      <c r="X30" s="92"/>
      <c r="Y30" s="92"/>
      <c r="Z30" s="93"/>
      <c r="AA30" s="94">
        <v>42</v>
      </c>
      <c r="AB30" s="95"/>
      <c r="AC30" s="95"/>
      <c r="AD30" s="96"/>
      <c r="AE30" s="94">
        <v>41</v>
      </c>
      <c r="AF30" s="95"/>
      <c r="AG30" s="95"/>
      <c r="AH30" s="96"/>
      <c r="AI30" s="94">
        <v>49</v>
      </c>
      <c r="AJ30" s="95"/>
      <c r="AK30" s="95"/>
      <c r="AL30" s="96"/>
      <c r="AM30" s="97">
        <f t="shared" si="1"/>
        <v>90</v>
      </c>
      <c r="AN30" s="97"/>
      <c r="AO30" s="97"/>
      <c r="AP30" s="97"/>
      <c r="AQ30" s="7"/>
      <c r="AR30" s="16" t="s">
        <v>5</v>
      </c>
      <c r="AS30" s="11">
        <f>AI31</f>
        <v>12461</v>
      </c>
      <c r="AT30" s="11">
        <v>5805</v>
      </c>
      <c r="AU30" s="12">
        <f>IF(OR(AS30=0,AT30=0),"",ROUNDDOWN(AT30/AS30,4))</f>
        <v>0.46579999999999999</v>
      </c>
    </row>
    <row r="31" spans="1:47" s="4" customFormat="1" ht="22.5" customHeight="1" x14ac:dyDescent="0.15">
      <c r="A31" s="7"/>
      <c r="B31" s="91" t="s">
        <v>24</v>
      </c>
      <c r="C31" s="92"/>
      <c r="D31" s="92"/>
      <c r="E31" s="93"/>
      <c r="F31" s="94">
        <v>537</v>
      </c>
      <c r="G31" s="95"/>
      <c r="H31" s="96"/>
      <c r="I31" s="94">
        <v>548</v>
      </c>
      <c r="J31" s="95"/>
      <c r="K31" s="96"/>
      <c r="L31" s="94">
        <v>564</v>
      </c>
      <c r="M31" s="95"/>
      <c r="N31" s="96"/>
      <c r="O31" s="94">
        <f t="shared" si="0"/>
        <v>1112</v>
      </c>
      <c r="P31" s="95"/>
      <c r="Q31" s="95"/>
      <c r="R31" s="96"/>
      <c r="S31" s="91" t="s">
        <v>63</v>
      </c>
      <c r="T31" s="92"/>
      <c r="U31" s="92"/>
      <c r="V31" s="92"/>
      <c r="W31" s="92"/>
      <c r="X31" s="92"/>
      <c r="Y31" s="92"/>
      <c r="Z31" s="93"/>
      <c r="AA31" s="94">
        <f>SUM(F8:H32,AA8:AD30)</f>
        <v>12082</v>
      </c>
      <c r="AB31" s="95"/>
      <c r="AC31" s="95"/>
      <c r="AD31" s="96"/>
      <c r="AE31" s="94">
        <f>SUM(I8:K32,AE8:AH30)</f>
        <v>11387</v>
      </c>
      <c r="AF31" s="95"/>
      <c r="AG31" s="95"/>
      <c r="AH31" s="96"/>
      <c r="AI31" s="94">
        <f>SUM(L8:N32,AI8:AL30)</f>
        <v>12461</v>
      </c>
      <c r="AJ31" s="95"/>
      <c r="AK31" s="95"/>
      <c r="AL31" s="96"/>
      <c r="AM31" s="97">
        <f t="shared" si="1"/>
        <v>23848</v>
      </c>
      <c r="AN31" s="97"/>
      <c r="AO31" s="97"/>
      <c r="AP31" s="97"/>
      <c r="AQ31" s="7"/>
      <c r="AR31" s="16" t="s">
        <v>7</v>
      </c>
      <c r="AS31" s="11">
        <f>AM31</f>
        <v>23848</v>
      </c>
      <c r="AT31" s="11">
        <f>AT29+AT30</f>
        <v>10073</v>
      </c>
      <c r="AU31" s="12">
        <f>IF(OR(AS31=0,AT31=0),"",ROUNDDOWN(AT31/AS31,4))</f>
        <v>0.42230000000000001</v>
      </c>
    </row>
    <row r="32" spans="1:47" s="4" customFormat="1" ht="22.5" customHeight="1" x14ac:dyDescent="0.15">
      <c r="A32" s="7"/>
      <c r="B32" s="109" t="s">
        <v>23</v>
      </c>
      <c r="C32" s="110"/>
      <c r="D32" s="110"/>
      <c r="E32" s="111"/>
      <c r="F32" s="112">
        <v>407</v>
      </c>
      <c r="G32" s="113"/>
      <c r="H32" s="114"/>
      <c r="I32" s="112">
        <v>373</v>
      </c>
      <c r="J32" s="113"/>
      <c r="K32" s="114"/>
      <c r="L32" s="112">
        <v>422</v>
      </c>
      <c r="M32" s="113"/>
      <c r="N32" s="114"/>
      <c r="O32" s="112">
        <f t="shared" si="0"/>
        <v>795</v>
      </c>
      <c r="P32" s="113"/>
      <c r="Q32" s="113"/>
      <c r="R32" s="114"/>
      <c r="S32" s="109"/>
      <c r="T32" s="110"/>
      <c r="U32" s="110"/>
      <c r="V32" s="110"/>
      <c r="W32" s="110"/>
      <c r="X32" s="110"/>
      <c r="Y32" s="110"/>
      <c r="Z32" s="111"/>
      <c r="AA32" s="112"/>
      <c r="AB32" s="113"/>
      <c r="AC32" s="113"/>
      <c r="AD32" s="114"/>
      <c r="AE32" s="112"/>
      <c r="AF32" s="113"/>
      <c r="AG32" s="113"/>
      <c r="AH32" s="114"/>
      <c r="AI32" s="105"/>
      <c r="AJ32" s="105"/>
      <c r="AK32" s="105"/>
      <c r="AL32" s="105"/>
      <c r="AM32" s="105"/>
      <c r="AN32" s="105"/>
      <c r="AO32" s="105"/>
      <c r="AP32" s="105"/>
      <c r="AQ32" s="7"/>
      <c r="AR32" s="6"/>
      <c r="AS32" s="7"/>
      <c r="AT32" s="7"/>
      <c r="AU32" s="7"/>
    </row>
    <row r="33" spans="1:47" ht="15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13"/>
      <c r="AS33" s="5"/>
      <c r="AT33" s="5"/>
      <c r="AU33" s="5"/>
    </row>
    <row r="34" spans="1:47" ht="18.75" customHeight="1" x14ac:dyDescent="0.15">
      <c r="A34" s="5"/>
      <c r="B34" s="5"/>
      <c r="C34" s="5"/>
      <c r="D34" s="14" t="s">
        <v>42</v>
      </c>
      <c r="E34" s="106">
        <f>AM31-23901</f>
        <v>-53</v>
      </c>
      <c r="F34" s="106"/>
      <c r="G34" s="5" t="s">
        <v>4</v>
      </c>
      <c r="H34" s="5"/>
      <c r="I34" s="5"/>
      <c r="J34" s="5"/>
      <c r="K34" s="5"/>
      <c r="L34" s="5" t="s">
        <v>64</v>
      </c>
      <c r="M34" s="5"/>
      <c r="N34" s="5"/>
      <c r="O34" s="107">
        <f>AM31-24351</f>
        <v>-503</v>
      </c>
      <c r="P34" s="107"/>
      <c r="Q34" s="107"/>
      <c r="R34" s="107"/>
      <c r="S34" s="5" t="s">
        <v>4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4" t="s">
        <v>59</v>
      </c>
      <c r="AH34" s="81">
        <f>AT31</f>
        <v>10073</v>
      </c>
      <c r="AI34" s="81"/>
      <c r="AJ34" s="81"/>
      <c r="AK34" s="81"/>
      <c r="AL34" s="81"/>
      <c r="AM34" s="5" t="s">
        <v>4</v>
      </c>
      <c r="AN34" s="5"/>
      <c r="AO34" s="5"/>
      <c r="AP34" s="5"/>
      <c r="AQ34" s="5"/>
      <c r="AR34" s="13"/>
      <c r="AS34" s="5"/>
      <c r="AT34" s="5"/>
      <c r="AU34" s="5"/>
    </row>
    <row r="35" spans="1:47" ht="6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13"/>
      <c r="AS35" s="5"/>
      <c r="AT35" s="5"/>
      <c r="AU35" s="5"/>
    </row>
    <row r="36" spans="1:47" ht="18.75" customHeight="1" x14ac:dyDescent="0.15">
      <c r="A36" s="5"/>
      <c r="B36" s="5"/>
      <c r="C36" s="5"/>
      <c r="D36" s="14" t="s">
        <v>42</v>
      </c>
      <c r="E36" s="107">
        <f>AA31-12078</f>
        <v>4</v>
      </c>
      <c r="F36" s="107"/>
      <c r="G36" s="5" t="s">
        <v>47</v>
      </c>
      <c r="H36" s="5"/>
      <c r="I36" s="5"/>
      <c r="J36" s="5"/>
      <c r="K36" s="5"/>
      <c r="L36" s="5" t="s">
        <v>64</v>
      </c>
      <c r="M36" s="5"/>
      <c r="N36" s="5"/>
      <c r="O36" s="107">
        <f>AA31-12199</f>
        <v>-117</v>
      </c>
      <c r="P36" s="107"/>
      <c r="Q36" s="107"/>
      <c r="R36" s="107"/>
      <c r="S36" s="5" t="s">
        <v>47</v>
      </c>
      <c r="T36" s="5"/>
      <c r="U36" s="5"/>
      <c r="V36" s="5"/>
      <c r="W36" s="5"/>
      <c r="X36" s="5"/>
      <c r="Y36" s="5" t="s">
        <v>65</v>
      </c>
      <c r="Z36" s="5"/>
      <c r="AA36" s="5"/>
      <c r="AB36" s="5"/>
      <c r="AC36" s="5"/>
      <c r="AD36" s="5"/>
      <c r="AE36" s="5"/>
      <c r="AF36" s="5"/>
      <c r="AG36" s="14" t="s">
        <v>3</v>
      </c>
      <c r="AH36" s="81">
        <f>AT29</f>
        <v>4268</v>
      </c>
      <c r="AI36" s="81"/>
      <c r="AJ36" s="81"/>
      <c r="AK36" s="81"/>
      <c r="AL36" s="81"/>
      <c r="AM36" s="5" t="s">
        <v>4</v>
      </c>
      <c r="AN36" s="5"/>
      <c r="AO36" s="5"/>
      <c r="AP36" s="5"/>
      <c r="AQ36" s="5"/>
      <c r="AR36" s="13"/>
      <c r="AS36" s="5"/>
      <c r="AT36" s="5"/>
      <c r="AU36" s="5"/>
    </row>
    <row r="37" spans="1:47" ht="6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4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13"/>
      <c r="AS37" s="5"/>
      <c r="AT37" s="5"/>
      <c r="AU37" s="5"/>
    </row>
    <row r="38" spans="1:47" ht="18.75" customHeight="1" x14ac:dyDescent="0.15">
      <c r="A38" s="5"/>
      <c r="B38" s="5"/>
      <c r="C38" s="15" t="s">
        <v>68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4" t="s">
        <v>5</v>
      </c>
      <c r="AH38" s="81">
        <f>AT30</f>
        <v>5805</v>
      </c>
      <c r="AI38" s="81"/>
      <c r="AJ38" s="81"/>
      <c r="AK38" s="81"/>
      <c r="AL38" s="81"/>
      <c r="AM38" s="5" t="s">
        <v>4</v>
      </c>
      <c r="AN38" s="5"/>
      <c r="AO38" s="5"/>
      <c r="AP38" s="5"/>
      <c r="AQ38" s="5"/>
      <c r="AR38" s="13"/>
      <c r="AS38" s="5"/>
      <c r="AT38" s="5"/>
      <c r="AU38" s="5"/>
    </row>
    <row r="39" spans="1:47" ht="6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4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13"/>
      <c r="AS39" s="5"/>
      <c r="AT39" s="5"/>
      <c r="AU39" s="5"/>
    </row>
    <row r="40" spans="1:47" ht="18.75" customHeight="1" x14ac:dyDescent="0.15">
      <c r="A40" s="5"/>
      <c r="B40" s="5"/>
      <c r="C40" s="8" t="s">
        <v>69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4" t="s">
        <v>61</v>
      </c>
      <c r="AH40" s="108">
        <f>IF(OR(AH34=0,AM31=0),"",ROUNDDOWN(AH34/AM31*100,2))</f>
        <v>42.23</v>
      </c>
      <c r="AI40" s="108"/>
      <c r="AJ40" s="108"/>
      <c r="AK40" s="108"/>
      <c r="AL40" s="108"/>
      <c r="AM40" s="5" t="s">
        <v>1</v>
      </c>
      <c r="AN40" s="5"/>
      <c r="AO40" s="5"/>
      <c r="AP40" s="5"/>
      <c r="AQ40" s="5"/>
      <c r="AR40" s="13"/>
      <c r="AS40" s="5"/>
      <c r="AT40" s="5"/>
      <c r="AU40" s="5"/>
    </row>
    <row r="41" spans="1:47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13"/>
      <c r="AS41" s="5"/>
      <c r="AT41" s="5"/>
      <c r="AU41" s="5"/>
    </row>
    <row r="42" spans="1:47" x14ac:dyDescent="0.15">
      <c r="A42" s="5"/>
      <c r="B42" s="5"/>
      <c r="C42" s="5" t="s">
        <v>71</v>
      </c>
      <c r="D42" s="5"/>
      <c r="E42" s="5"/>
      <c r="F42" s="5"/>
      <c r="G42" s="104">
        <v>6</v>
      </c>
      <c r="H42" s="104"/>
      <c r="I42" s="5" t="s">
        <v>4</v>
      </c>
      <c r="J42" s="5"/>
      <c r="K42" s="5"/>
      <c r="L42" s="5" t="s">
        <v>72</v>
      </c>
      <c r="M42" s="5"/>
      <c r="N42" s="5"/>
      <c r="O42" s="5"/>
      <c r="P42" s="5"/>
      <c r="Q42" s="5"/>
      <c r="R42" s="5"/>
      <c r="S42" s="5"/>
      <c r="T42" s="104">
        <v>35</v>
      </c>
      <c r="U42" s="104"/>
      <c r="V42" s="5" t="s">
        <v>4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13"/>
      <c r="AS42" s="5"/>
      <c r="AT42" s="5"/>
      <c r="AU42" s="5"/>
    </row>
  </sheetData>
  <mergeCells count="286"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6" zoomScaleSheetLayoutView="100" workbookViewId="0">
      <selection activeCell="B2" sqref="B2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64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66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66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65"/>
      <c r="H3" s="65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66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66"/>
      <c r="AS3" s="19"/>
      <c r="AT3" s="19"/>
      <c r="AU3" s="19"/>
    </row>
    <row r="4" spans="1:47" ht="18.75" customHeight="1" x14ac:dyDescent="0.15">
      <c r="A4" s="19"/>
      <c r="B4" s="19"/>
      <c r="C4" s="19"/>
      <c r="D4" s="66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68"/>
      <c r="P4" s="68"/>
      <c r="Q4" s="116" t="s">
        <v>83</v>
      </c>
      <c r="R4" s="116"/>
      <c r="S4" s="116"/>
      <c r="T4" s="117">
        <v>118.23</v>
      </c>
      <c r="U4" s="117"/>
      <c r="V4" s="117"/>
      <c r="W4" s="117"/>
      <c r="X4" s="68" t="s">
        <v>84</v>
      </c>
      <c r="Y4" s="68"/>
      <c r="Z4" s="68"/>
      <c r="AA4" s="19"/>
      <c r="AB4" s="19"/>
      <c r="AC4" s="19"/>
      <c r="AD4" s="19"/>
      <c r="AE4" s="19"/>
      <c r="AF4" s="25"/>
      <c r="AG4" s="19"/>
      <c r="AH4" s="66"/>
      <c r="AI4" s="19"/>
      <c r="AJ4" s="19"/>
      <c r="AK4" s="65"/>
      <c r="AL4" s="66"/>
      <c r="AM4" s="68"/>
      <c r="AN4" s="19"/>
      <c r="AO4" s="19"/>
      <c r="AP4" s="65"/>
      <c r="AQ4" s="19"/>
      <c r="AR4" s="66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66"/>
      <c r="AA5" s="66"/>
      <c r="AB5" s="66"/>
      <c r="AC5" s="66"/>
      <c r="AD5" s="118" t="s">
        <v>155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66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66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1790</v>
      </c>
      <c r="G8" s="130"/>
      <c r="H8" s="131"/>
      <c r="I8" s="129">
        <v>1750</v>
      </c>
      <c r="J8" s="130"/>
      <c r="K8" s="131"/>
      <c r="L8" s="129">
        <v>1906</v>
      </c>
      <c r="M8" s="130"/>
      <c r="N8" s="131"/>
      <c r="O8" s="129">
        <f t="shared" ref="O8:O32" si="0">I8+L8</f>
        <v>3656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466</v>
      </c>
      <c r="AB8" s="130"/>
      <c r="AC8" s="130"/>
      <c r="AD8" s="131"/>
      <c r="AE8" s="129">
        <v>473</v>
      </c>
      <c r="AF8" s="130"/>
      <c r="AG8" s="130"/>
      <c r="AH8" s="131"/>
      <c r="AI8" s="129">
        <v>502</v>
      </c>
      <c r="AJ8" s="130"/>
      <c r="AK8" s="130"/>
      <c r="AL8" s="131"/>
      <c r="AM8" s="135">
        <f t="shared" ref="AM8:AM30" si="1">AE8+AI8</f>
        <v>975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97</v>
      </c>
      <c r="G9" s="138"/>
      <c r="H9" s="139"/>
      <c r="I9" s="137">
        <v>84</v>
      </c>
      <c r="J9" s="138"/>
      <c r="K9" s="139"/>
      <c r="L9" s="137">
        <v>72</v>
      </c>
      <c r="M9" s="138"/>
      <c r="N9" s="139"/>
      <c r="O9" s="137">
        <f t="shared" si="0"/>
        <v>156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59</v>
      </c>
      <c r="AB9" s="138"/>
      <c r="AC9" s="138"/>
      <c r="AD9" s="139"/>
      <c r="AE9" s="137">
        <v>53</v>
      </c>
      <c r="AF9" s="138"/>
      <c r="AG9" s="138"/>
      <c r="AH9" s="139"/>
      <c r="AI9" s="137">
        <v>59</v>
      </c>
      <c r="AJ9" s="138"/>
      <c r="AK9" s="138"/>
      <c r="AL9" s="139"/>
      <c r="AM9" s="136">
        <f t="shared" si="1"/>
        <v>112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212</v>
      </c>
      <c r="G10" s="138"/>
      <c r="H10" s="139"/>
      <c r="I10" s="137">
        <v>171</v>
      </c>
      <c r="J10" s="138"/>
      <c r="K10" s="139"/>
      <c r="L10" s="137">
        <v>198</v>
      </c>
      <c r="M10" s="138"/>
      <c r="N10" s="139"/>
      <c r="O10" s="137">
        <f t="shared" si="0"/>
        <v>369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273</v>
      </c>
      <c r="AB10" s="138"/>
      <c r="AC10" s="138"/>
      <c r="AD10" s="139"/>
      <c r="AE10" s="137">
        <v>266</v>
      </c>
      <c r="AF10" s="138"/>
      <c r="AG10" s="138"/>
      <c r="AH10" s="139"/>
      <c r="AI10" s="137">
        <v>282</v>
      </c>
      <c r="AJ10" s="138"/>
      <c r="AK10" s="138"/>
      <c r="AL10" s="139"/>
      <c r="AM10" s="136">
        <f t="shared" si="1"/>
        <v>548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98</v>
      </c>
      <c r="J11" s="138"/>
      <c r="K11" s="139"/>
      <c r="L11" s="137">
        <v>115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422</v>
      </c>
      <c r="AB11" s="138"/>
      <c r="AC11" s="138"/>
      <c r="AD11" s="139"/>
      <c r="AE11" s="137">
        <v>438</v>
      </c>
      <c r="AF11" s="138"/>
      <c r="AG11" s="138"/>
      <c r="AH11" s="139"/>
      <c r="AI11" s="137">
        <v>495</v>
      </c>
      <c r="AJ11" s="138"/>
      <c r="AK11" s="138"/>
      <c r="AL11" s="139"/>
      <c r="AM11" s="136">
        <f t="shared" si="1"/>
        <v>933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164</v>
      </c>
      <c r="G12" s="138"/>
      <c r="H12" s="139"/>
      <c r="I12" s="137">
        <v>161</v>
      </c>
      <c r="J12" s="138"/>
      <c r="K12" s="139"/>
      <c r="L12" s="137">
        <v>162</v>
      </c>
      <c r="M12" s="138"/>
      <c r="N12" s="139"/>
      <c r="O12" s="137">
        <f t="shared" si="0"/>
        <v>323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167</v>
      </c>
      <c r="AB12" s="138"/>
      <c r="AC12" s="138"/>
      <c r="AD12" s="139"/>
      <c r="AE12" s="137">
        <v>142</v>
      </c>
      <c r="AF12" s="138"/>
      <c r="AG12" s="138"/>
      <c r="AH12" s="139"/>
      <c r="AI12" s="137">
        <v>170</v>
      </c>
      <c r="AJ12" s="138"/>
      <c r="AK12" s="138"/>
      <c r="AL12" s="139"/>
      <c r="AM12" s="136">
        <f t="shared" si="1"/>
        <v>312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104</v>
      </c>
      <c r="G13" s="138"/>
      <c r="H13" s="139"/>
      <c r="I13" s="137">
        <v>90</v>
      </c>
      <c r="J13" s="138"/>
      <c r="K13" s="139"/>
      <c r="L13" s="137">
        <v>91</v>
      </c>
      <c r="M13" s="138"/>
      <c r="N13" s="139"/>
      <c r="O13" s="137">
        <f t="shared" si="0"/>
        <v>181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115</v>
      </c>
      <c r="AF13" s="138"/>
      <c r="AG13" s="138"/>
      <c r="AH13" s="139"/>
      <c r="AI13" s="137">
        <v>124</v>
      </c>
      <c r="AJ13" s="138"/>
      <c r="AK13" s="138"/>
      <c r="AL13" s="139"/>
      <c r="AM13" s="136">
        <f t="shared" si="1"/>
        <v>239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1310</v>
      </c>
      <c r="AB14" s="138"/>
      <c r="AC14" s="138"/>
      <c r="AD14" s="139"/>
      <c r="AE14" s="137">
        <v>1197</v>
      </c>
      <c r="AF14" s="138"/>
      <c r="AG14" s="138"/>
      <c r="AH14" s="139"/>
      <c r="AI14" s="137">
        <v>1327</v>
      </c>
      <c r="AJ14" s="138"/>
      <c r="AK14" s="138"/>
      <c r="AL14" s="139"/>
      <c r="AM14" s="136">
        <f t="shared" si="1"/>
        <v>2524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246</v>
      </c>
      <c r="G15" s="138"/>
      <c r="H15" s="139"/>
      <c r="I15" s="137">
        <v>246</v>
      </c>
      <c r="J15" s="138"/>
      <c r="K15" s="139"/>
      <c r="L15" s="137">
        <v>272</v>
      </c>
      <c r="M15" s="138"/>
      <c r="N15" s="139"/>
      <c r="O15" s="137">
        <f t="shared" si="0"/>
        <v>518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16</v>
      </c>
      <c r="AB15" s="138"/>
      <c r="AC15" s="138"/>
      <c r="AD15" s="139"/>
      <c r="AE15" s="137">
        <v>9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22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239</v>
      </c>
      <c r="G16" s="138"/>
      <c r="H16" s="139"/>
      <c r="I16" s="137">
        <v>204</v>
      </c>
      <c r="J16" s="138"/>
      <c r="K16" s="139"/>
      <c r="L16" s="137">
        <v>244</v>
      </c>
      <c r="M16" s="138"/>
      <c r="N16" s="139"/>
      <c r="O16" s="137">
        <f t="shared" si="0"/>
        <v>448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56</v>
      </c>
      <c r="AB16" s="138"/>
      <c r="AC16" s="138"/>
      <c r="AD16" s="139"/>
      <c r="AE16" s="137">
        <v>43</v>
      </c>
      <c r="AF16" s="138"/>
      <c r="AG16" s="138"/>
      <c r="AH16" s="139"/>
      <c r="AI16" s="137">
        <v>53</v>
      </c>
      <c r="AJ16" s="138"/>
      <c r="AK16" s="138"/>
      <c r="AL16" s="139"/>
      <c r="AM16" s="136">
        <f t="shared" si="1"/>
        <v>96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151</v>
      </c>
      <c r="G17" s="138"/>
      <c r="H17" s="139"/>
      <c r="I17" s="137">
        <v>189</v>
      </c>
      <c r="J17" s="138"/>
      <c r="K17" s="139"/>
      <c r="L17" s="137">
        <v>209</v>
      </c>
      <c r="M17" s="138"/>
      <c r="N17" s="139"/>
      <c r="O17" s="137">
        <f t="shared" si="0"/>
        <v>398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237</v>
      </c>
      <c r="AB17" s="138"/>
      <c r="AC17" s="138"/>
      <c r="AD17" s="139"/>
      <c r="AE17" s="137">
        <v>222</v>
      </c>
      <c r="AF17" s="138"/>
      <c r="AG17" s="138"/>
      <c r="AH17" s="139"/>
      <c r="AI17" s="137">
        <v>239</v>
      </c>
      <c r="AJ17" s="138"/>
      <c r="AK17" s="138"/>
      <c r="AL17" s="139"/>
      <c r="AM17" s="136">
        <f t="shared" si="1"/>
        <v>461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148</v>
      </c>
      <c r="G18" s="138"/>
      <c r="H18" s="139"/>
      <c r="I18" s="137">
        <v>151</v>
      </c>
      <c r="J18" s="138"/>
      <c r="K18" s="139"/>
      <c r="L18" s="137">
        <v>173</v>
      </c>
      <c r="M18" s="138"/>
      <c r="N18" s="139"/>
      <c r="O18" s="137">
        <f t="shared" si="0"/>
        <v>324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223</v>
      </c>
      <c r="AB18" s="138"/>
      <c r="AC18" s="138"/>
      <c r="AD18" s="139"/>
      <c r="AE18" s="137">
        <v>180</v>
      </c>
      <c r="AF18" s="138"/>
      <c r="AG18" s="138"/>
      <c r="AH18" s="139"/>
      <c r="AI18" s="137">
        <v>191</v>
      </c>
      <c r="AJ18" s="138"/>
      <c r="AK18" s="138"/>
      <c r="AL18" s="139"/>
      <c r="AM18" s="136">
        <f t="shared" si="1"/>
        <v>371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143</v>
      </c>
      <c r="G19" s="138"/>
      <c r="H19" s="139"/>
      <c r="I19" s="137">
        <v>131</v>
      </c>
      <c r="J19" s="138"/>
      <c r="K19" s="139"/>
      <c r="L19" s="137">
        <v>145</v>
      </c>
      <c r="M19" s="138"/>
      <c r="N19" s="139"/>
      <c r="O19" s="137">
        <f t="shared" si="0"/>
        <v>276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68</v>
      </c>
      <c r="AB19" s="138"/>
      <c r="AC19" s="138"/>
      <c r="AD19" s="139"/>
      <c r="AE19" s="137">
        <v>46</v>
      </c>
      <c r="AF19" s="138"/>
      <c r="AG19" s="138"/>
      <c r="AH19" s="139"/>
      <c r="AI19" s="137">
        <v>60</v>
      </c>
      <c r="AJ19" s="138"/>
      <c r="AK19" s="138"/>
      <c r="AL19" s="139"/>
      <c r="AM19" s="136">
        <f t="shared" si="1"/>
        <v>106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59</v>
      </c>
      <c r="M20" s="138"/>
      <c r="N20" s="139"/>
      <c r="O20" s="137">
        <f t="shared" si="0"/>
        <v>118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91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217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46</v>
      </c>
      <c r="J21" s="138"/>
      <c r="K21" s="139"/>
      <c r="L21" s="137">
        <v>68</v>
      </c>
      <c r="M21" s="138"/>
      <c r="N21" s="139"/>
      <c r="O21" s="137">
        <f t="shared" si="0"/>
        <v>114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103</v>
      </c>
      <c r="AB21" s="138"/>
      <c r="AC21" s="138"/>
      <c r="AD21" s="139"/>
      <c r="AE21" s="137">
        <v>89</v>
      </c>
      <c r="AF21" s="138"/>
      <c r="AG21" s="138"/>
      <c r="AH21" s="139"/>
      <c r="AI21" s="137">
        <v>110</v>
      </c>
      <c r="AJ21" s="138"/>
      <c r="AK21" s="138"/>
      <c r="AL21" s="139"/>
      <c r="AM21" s="136">
        <f t="shared" si="1"/>
        <v>199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44</v>
      </c>
      <c r="G22" s="138"/>
      <c r="H22" s="139"/>
      <c r="I22" s="137">
        <v>32</v>
      </c>
      <c r="J22" s="138"/>
      <c r="K22" s="139"/>
      <c r="L22" s="137">
        <v>43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241</v>
      </c>
      <c r="AB22" s="138"/>
      <c r="AC22" s="138"/>
      <c r="AD22" s="139"/>
      <c r="AE22" s="137">
        <v>232</v>
      </c>
      <c r="AF22" s="138"/>
      <c r="AG22" s="138"/>
      <c r="AH22" s="139"/>
      <c r="AI22" s="137">
        <v>270</v>
      </c>
      <c r="AJ22" s="138"/>
      <c r="AK22" s="138"/>
      <c r="AL22" s="139"/>
      <c r="AM22" s="136">
        <f t="shared" si="1"/>
        <v>502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170</v>
      </c>
      <c r="G23" s="138"/>
      <c r="H23" s="139"/>
      <c r="I23" s="137">
        <v>148</v>
      </c>
      <c r="J23" s="138"/>
      <c r="K23" s="139"/>
      <c r="L23" s="137">
        <v>169</v>
      </c>
      <c r="M23" s="138"/>
      <c r="N23" s="139"/>
      <c r="O23" s="137">
        <f t="shared" si="0"/>
        <v>317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12</v>
      </c>
      <c r="AB23" s="138"/>
      <c r="AC23" s="138"/>
      <c r="AD23" s="139"/>
      <c r="AE23" s="137">
        <v>9</v>
      </c>
      <c r="AF23" s="138"/>
      <c r="AG23" s="138"/>
      <c r="AH23" s="139"/>
      <c r="AI23" s="137">
        <v>11</v>
      </c>
      <c r="AJ23" s="138"/>
      <c r="AK23" s="138"/>
      <c r="AL23" s="139"/>
      <c r="AM23" s="136">
        <f t="shared" si="1"/>
        <v>20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218</v>
      </c>
      <c r="G24" s="138"/>
      <c r="H24" s="139"/>
      <c r="I24" s="137">
        <v>209</v>
      </c>
      <c r="J24" s="138"/>
      <c r="K24" s="139"/>
      <c r="L24" s="137">
        <v>228</v>
      </c>
      <c r="M24" s="138"/>
      <c r="N24" s="139"/>
      <c r="O24" s="137">
        <f t="shared" si="0"/>
        <v>437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137</v>
      </c>
      <c r="AB24" s="138"/>
      <c r="AC24" s="138"/>
      <c r="AD24" s="139"/>
      <c r="AE24" s="137">
        <v>112</v>
      </c>
      <c r="AF24" s="138"/>
      <c r="AG24" s="138"/>
      <c r="AH24" s="139"/>
      <c r="AI24" s="137">
        <v>121</v>
      </c>
      <c r="AJ24" s="138"/>
      <c r="AK24" s="138"/>
      <c r="AL24" s="139"/>
      <c r="AM24" s="136">
        <f t="shared" si="1"/>
        <v>233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169</v>
      </c>
      <c r="G25" s="138"/>
      <c r="H25" s="139"/>
      <c r="I25" s="137">
        <v>151</v>
      </c>
      <c r="J25" s="138"/>
      <c r="K25" s="139"/>
      <c r="L25" s="137">
        <v>164</v>
      </c>
      <c r="M25" s="138"/>
      <c r="N25" s="139"/>
      <c r="O25" s="137">
        <f t="shared" si="0"/>
        <v>315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184</v>
      </c>
      <c r="AF25" s="138"/>
      <c r="AG25" s="138"/>
      <c r="AH25" s="139"/>
      <c r="AI25" s="137">
        <v>193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174</v>
      </c>
      <c r="G26" s="138"/>
      <c r="H26" s="139"/>
      <c r="I26" s="137">
        <v>161</v>
      </c>
      <c r="J26" s="138"/>
      <c r="K26" s="139"/>
      <c r="L26" s="137">
        <v>172</v>
      </c>
      <c r="M26" s="138"/>
      <c r="N26" s="139"/>
      <c r="O26" s="137">
        <f t="shared" si="0"/>
        <v>333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138</v>
      </c>
      <c r="AB26" s="138"/>
      <c r="AC26" s="138"/>
      <c r="AD26" s="139"/>
      <c r="AE26" s="137">
        <v>125</v>
      </c>
      <c r="AF26" s="138"/>
      <c r="AG26" s="138"/>
      <c r="AH26" s="139"/>
      <c r="AI26" s="137">
        <v>134</v>
      </c>
      <c r="AJ26" s="138"/>
      <c r="AK26" s="138"/>
      <c r="AL26" s="139"/>
      <c r="AM26" s="136">
        <f t="shared" si="1"/>
        <v>259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138</v>
      </c>
      <c r="G27" s="138"/>
      <c r="H27" s="139"/>
      <c r="I27" s="137">
        <v>129</v>
      </c>
      <c r="J27" s="138"/>
      <c r="K27" s="139"/>
      <c r="L27" s="137">
        <v>138</v>
      </c>
      <c r="M27" s="138"/>
      <c r="N27" s="139"/>
      <c r="O27" s="137">
        <f t="shared" si="0"/>
        <v>267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171</v>
      </c>
      <c r="AB27" s="138"/>
      <c r="AC27" s="138"/>
      <c r="AD27" s="139"/>
      <c r="AE27" s="137">
        <v>148</v>
      </c>
      <c r="AF27" s="138"/>
      <c r="AG27" s="138"/>
      <c r="AH27" s="139"/>
      <c r="AI27" s="137">
        <v>111</v>
      </c>
      <c r="AJ27" s="138"/>
      <c r="AK27" s="138"/>
      <c r="AL27" s="139"/>
      <c r="AM27" s="136">
        <f t="shared" si="1"/>
        <v>259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56</v>
      </c>
      <c r="G28" s="138"/>
      <c r="H28" s="139"/>
      <c r="I28" s="137">
        <v>44</v>
      </c>
      <c r="J28" s="138"/>
      <c r="K28" s="139"/>
      <c r="L28" s="137">
        <v>53</v>
      </c>
      <c r="M28" s="138"/>
      <c r="N28" s="139"/>
      <c r="O28" s="137">
        <f t="shared" si="0"/>
        <v>97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197</v>
      </c>
      <c r="AB28" s="138"/>
      <c r="AC28" s="138"/>
      <c r="AD28" s="139"/>
      <c r="AE28" s="137">
        <v>163</v>
      </c>
      <c r="AF28" s="138"/>
      <c r="AG28" s="138"/>
      <c r="AH28" s="139"/>
      <c r="AI28" s="137">
        <v>190</v>
      </c>
      <c r="AJ28" s="138"/>
      <c r="AK28" s="138"/>
      <c r="AL28" s="139"/>
      <c r="AM28" s="136">
        <f t="shared" si="1"/>
        <v>353</v>
      </c>
      <c r="AN28" s="136"/>
      <c r="AO28" s="136"/>
      <c r="AP28" s="136"/>
      <c r="AQ28" s="25"/>
      <c r="AR28" s="67"/>
      <c r="AS28" s="67" t="s">
        <v>131</v>
      </c>
      <c r="AT28" s="67" t="s">
        <v>132</v>
      </c>
      <c r="AU28" s="67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80</v>
      </c>
      <c r="G29" s="138"/>
      <c r="H29" s="139"/>
      <c r="I29" s="137">
        <v>64</v>
      </c>
      <c r="J29" s="138"/>
      <c r="K29" s="139"/>
      <c r="L29" s="137">
        <v>83</v>
      </c>
      <c r="M29" s="138"/>
      <c r="N29" s="139"/>
      <c r="O29" s="137">
        <f t="shared" si="0"/>
        <v>147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181</v>
      </c>
      <c r="AB29" s="138"/>
      <c r="AC29" s="138"/>
      <c r="AD29" s="139"/>
      <c r="AE29" s="137">
        <v>176</v>
      </c>
      <c r="AF29" s="138"/>
      <c r="AG29" s="138"/>
      <c r="AH29" s="139"/>
      <c r="AI29" s="137">
        <v>132</v>
      </c>
      <c r="AJ29" s="138"/>
      <c r="AK29" s="138"/>
      <c r="AL29" s="139"/>
      <c r="AM29" s="136">
        <f t="shared" si="1"/>
        <v>308</v>
      </c>
      <c r="AN29" s="136"/>
      <c r="AO29" s="136"/>
      <c r="AP29" s="136"/>
      <c r="AQ29" s="25"/>
      <c r="AR29" s="67" t="s">
        <v>78</v>
      </c>
      <c r="AS29" s="30">
        <f>AE31</f>
        <v>11226</v>
      </c>
      <c r="AT29" s="30">
        <v>4224</v>
      </c>
      <c r="AU29" s="32">
        <f>IF(OR(AS29=0,AT29=0),"",ROUNDDOWN(AT29/AS29,4))</f>
        <v>0.37619999999999998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1471</v>
      </c>
      <c r="G30" s="138"/>
      <c r="H30" s="139"/>
      <c r="I30" s="137">
        <v>1439</v>
      </c>
      <c r="J30" s="138"/>
      <c r="K30" s="139"/>
      <c r="L30" s="137">
        <v>1575</v>
      </c>
      <c r="M30" s="138"/>
      <c r="N30" s="139"/>
      <c r="O30" s="137">
        <f>I30+L30</f>
        <v>3014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67" t="s">
        <v>80</v>
      </c>
      <c r="AS30" s="30">
        <f>AI31</f>
        <v>12280</v>
      </c>
      <c r="AT30" s="30">
        <v>5767</v>
      </c>
      <c r="AU30" s="32">
        <f>IF(OR(AS30=0,AT30=0),"",ROUNDDOWN(AT30/AS30,4))</f>
        <v>0.46960000000000002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537</v>
      </c>
      <c r="G31" s="138"/>
      <c r="H31" s="139"/>
      <c r="I31" s="137">
        <v>540</v>
      </c>
      <c r="J31" s="138"/>
      <c r="K31" s="139"/>
      <c r="L31" s="137">
        <v>561</v>
      </c>
      <c r="M31" s="138"/>
      <c r="N31" s="139"/>
      <c r="O31" s="137">
        <f t="shared" si="0"/>
        <v>1101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12021</v>
      </c>
      <c r="AB31" s="138"/>
      <c r="AC31" s="138"/>
      <c r="AD31" s="139"/>
      <c r="AE31" s="137">
        <f>SUM(I8:K32,AE8:AH30)</f>
        <v>11226</v>
      </c>
      <c r="AF31" s="138"/>
      <c r="AG31" s="138"/>
      <c r="AH31" s="139"/>
      <c r="AI31" s="137">
        <f>SUM(L8:N32,AI8:AL30)</f>
        <v>12280</v>
      </c>
      <c r="AJ31" s="138"/>
      <c r="AK31" s="138"/>
      <c r="AL31" s="139"/>
      <c r="AM31" s="136">
        <f>AE31+AI31</f>
        <v>23506</v>
      </c>
      <c r="AN31" s="136"/>
      <c r="AO31" s="136"/>
      <c r="AP31" s="136"/>
      <c r="AQ31" s="25"/>
      <c r="AR31" s="67" t="s">
        <v>81</v>
      </c>
      <c r="AS31" s="30">
        <f>AM31</f>
        <v>23506</v>
      </c>
      <c r="AT31" s="30">
        <f>AT29+AT30</f>
        <v>9991</v>
      </c>
      <c r="AU31" s="32">
        <f>IF(OR(AS31=0,AT31=0),"",ROUNDDOWN(AT31/AS31,4))</f>
        <v>0.42499999999999999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410</v>
      </c>
      <c r="G32" s="148"/>
      <c r="H32" s="149"/>
      <c r="I32" s="147">
        <v>368</v>
      </c>
      <c r="J32" s="148"/>
      <c r="K32" s="149"/>
      <c r="L32" s="147">
        <v>415</v>
      </c>
      <c r="M32" s="148"/>
      <c r="N32" s="149"/>
      <c r="O32" s="147">
        <f t="shared" si="0"/>
        <v>783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66"/>
      <c r="AS33" s="19"/>
      <c r="AT33" s="19"/>
      <c r="AU33" s="19"/>
    </row>
    <row r="34" spans="1:47" ht="18.75" customHeight="1" x14ac:dyDescent="0.15">
      <c r="A34" s="19"/>
      <c r="B34" s="19"/>
      <c r="C34" s="19"/>
      <c r="D34" s="65" t="s">
        <v>141</v>
      </c>
      <c r="E34" s="141">
        <v>-78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-511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65" t="s">
        <v>143</v>
      </c>
      <c r="AH34" s="115">
        <f>AT31</f>
        <v>9991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66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66"/>
      <c r="AS35" s="19"/>
      <c r="AT35" s="19"/>
      <c r="AU35" s="19"/>
    </row>
    <row r="36" spans="1:47" ht="18.75" customHeight="1" x14ac:dyDescent="0.15">
      <c r="A36" s="19"/>
      <c r="B36" s="19"/>
      <c r="C36" s="19"/>
      <c r="D36" s="65" t="s">
        <v>141</v>
      </c>
      <c r="E36" s="142">
        <v>-24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-67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65" t="s">
        <v>78</v>
      </c>
      <c r="AH36" s="115">
        <f>AT29</f>
        <v>4224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66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65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66"/>
      <c r="AS37" s="19"/>
      <c r="AT37" s="19"/>
      <c r="AU37" s="19"/>
    </row>
    <row r="38" spans="1:47" ht="18.75" customHeight="1" x14ac:dyDescent="0.15">
      <c r="A38" s="19"/>
      <c r="B38" s="19"/>
      <c r="C38" s="68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65" t="s">
        <v>80</v>
      </c>
      <c r="AH38" s="115">
        <f>AT30</f>
        <v>5767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66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65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66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65" t="s">
        <v>133</v>
      </c>
      <c r="AH40" s="150">
        <f>IF(OR(AH34=0,AM31=0),"",ROUNDDOWN(AH34/AM31*100,2))</f>
        <v>42.5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66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66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>
        <v>7</v>
      </c>
      <c r="H42" s="19"/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5</v>
      </c>
      <c r="U42" s="19">
        <v>9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66"/>
      <c r="AS42" s="19"/>
      <c r="AT42" s="19"/>
      <c r="AU42" s="19"/>
    </row>
  </sheetData>
  <mergeCells count="284"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6" zoomScaleSheetLayoutView="100" workbookViewId="0">
      <selection activeCell="B2" sqref="B2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69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72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72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70"/>
      <c r="H3" s="70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72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72"/>
      <c r="AS3" s="19"/>
      <c r="AT3" s="19"/>
      <c r="AU3" s="19"/>
    </row>
    <row r="4" spans="1:47" ht="18.75" customHeight="1" x14ac:dyDescent="0.15">
      <c r="A4" s="19"/>
      <c r="B4" s="19"/>
      <c r="C4" s="19"/>
      <c r="D4" s="72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71"/>
      <c r="P4" s="71"/>
      <c r="Q4" s="116" t="s">
        <v>83</v>
      </c>
      <c r="R4" s="116"/>
      <c r="S4" s="116"/>
      <c r="T4" s="117">
        <v>118.23</v>
      </c>
      <c r="U4" s="117"/>
      <c r="V4" s="117"/>
      <c r="W4" s="117"/>
      <c r="X4" s="71" t="s">
        <v>84</v>
      </c>
      <c r="Y4" s="71"/>
      <c r="Z4" s="71"/>
      <c r="AA4" s="19"/>
      <c r="AB4" s="19"/>
      <c r="AC4" s="19"/>
      <c r="AD4" s="19"/>
      <c r="AE4" s="19"/>
      <c r="AF4" s="25"/>
      <c r="AG4" s="19"/>
      <c r="AH4" s="72"/>
      <c r="AI4" s="19"/>
      <c r="AJ4" s="19"/>
      <c r="AK4" s="70"/>
      <c r="AL4" s="72"/>
      <c r="AM4" s="71"/>
      <c r="AN4" s="19"/>
      <c r="AO4" s="19"/>
      <c r="AP4" s="70"/>
      <c r="AQ4" s="19"/>
      <c r="AR4" s="72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72"/>
      <c r="AA5" s="72"/>
      <c r="AB5" s="72"/>
      <c r="AC5" s="72"/>
      <c r="AD5" s="118" t="s">
        <v>156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72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72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1795</v>
      </c>
      <c r="G8" s="130"/>
      <c r="H8" s="131"/>
      <c r="I8" s="129">
        <v>1748</v>
      </c>
      <c r="J8" s="130"/>
      <c r="K8" s="131"/>
      <c r="L8" s="129">
        <v>1906</v>
      </c>
      <c r="M8" s="130"/>
      <c r="N8" s="131"/>
      <c r="O8" s="129">
        <f t="shared" ref="O8:O32" si="0">I8+L8</f>
        <v>3654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467</v>
      </c>
      <c r="AB8" s="130"/>
      <c r="AC8" s="130"/>
      <c r="AD8" s="131"/>
      <c r="AE8" s="129">
        <v>473</v>
      </c>
      <c r="AF8" s="130"/>
      <c r="AG8" s="130"/>
      <c r="AH8" s="131"/>
      <c r="AI8" s="129">
        <v>502</v>
      </c>
      <c r="AJ8" s="130"/>
      <c r="AK8" s="130"/>
      <c r="AL8" s="131"/>
      <c r="AM8" s="135">
        <f t="shared" ref="AM8:AM30" si="1">AE8+AI8</f>
        <v>975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96</v>
      </c>
      <c r="G9" s="138"/>
      <c r="H9" s="139"/>
      <c r="I9" s="137">
        <v>82</v>
      </c>
      <c r="J9" s="138"/>
      <c r="K9" s="139"/>
      <c r="L9" s="137">
        <v>71</v>
      </c>
      <c r="M9" s="138"/>
      <c r="N9" s="139"/>
      <c r="O9" s="137">
        <f t="shared" si="0"/>
        <v>153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58</v>
      </c>
      <c r="AB9" s="138"/>
      <c r="AC9" s="138"/>
      <c r="AD9" s="139"/>
      <c r="AE9" s="137">
        <v>53</v>
      </c>
      <c r="AF9" s="138"/>
      <c r="AG9" s="138"/>
      <c r="AH9" s="139"/>
      <c r="AI9" s="137">
        <v>57</v>
      </c>
      <c r="AJ9" s="138"/>
      <c r="AK9" s="138"/>
      <c r="AL9" s="139"/>
      <c r="AM9" s="136">
        <f t="shared" si="1"/>
        <v>110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210</v>
      </c>
      <c r="G10" s="138"/>
      <c r="H10" s="139"/>
      <c r="I10" s="137">
        <v>170</v>
      </c>
      <c r="J10" s="138"/>
      <c r="K10" s="139"/>
      <c r="L10" s="137">
        <v>197</v>
      </c>
      <c r="M10" s="138"/>
      <c r="N10" s="139"/>
      <c r="O10" s="137">
        <f t="shared" si="0"/>
        <v>367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272</v>
      </c>
      <c r="AB10" s="138"/>
      <c r="AC10" s="138"/>
      <c r="AD10" s="139"/>
      <c r="AE10" s="137">
        <v>266</v>
      </c>
      <c r="AF10" s="138"/>
      <c r="AG10" s="138"/>
      <c r="AH10" s="139"/>
      <c r="AI10" s="137">
        <v>281</v>
      </c>
      <c r="AJ10" s="138"/>
      <c r="AK10" s="138"/>
      <c r="AL10" s="139"/>
      <c r="AM10" s="136">
        <f t="shared" si="1"/>
        <v>547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113</v>
      </c>
      <c r="G11" s="138"/>
      <c r="H11" s="139"/>
      <c r="I11" s="137">
        <v>98</v>
      </c>
      <c r="J11" s="138"/>
      <c r="K11" s="139"/>
      <c r="L11" s="137">
        <v>117</v>
      </c>
      <c r="M11" s="138"/>
      <c r="N11" s="139"/>
      <c r="O11" s="137">
        <f t="shared" si="0"/>
        <v>215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423</v>
      </c>
      <c r="AB11" s="138"/>
      <c r="AC11" s="138"/>
      <c r="AD11" s="139"/>
      <c r="AE11" s="137">
        <v>438</v>
      </c>
      <c r="AF11" s="138"/>
      <c r="AG11" s="138"/>
      <c r="AH11" s="139"/>
      <c r="AI11" s="137">
        <v>496</v>
      </c>
      <c r="AJ11" s="138"/>
      <c r="AK11" s="138"/>
      <c r="AL11" s="139"/>
      <c r="AM11" s="136">
        <f t="shared" si="1"/>
        <v>934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165</v>
      </c>
      <c r="G12" s="138"/>
      <c r="H12" s="139"/>
      <c r="I12" s="137">
        <v>162</v>
      </c>
      <c r="J12" s="138"/>
      <c r="K12" s="139"/>
      <c r="L12" s="137">
        <v>161</v>
      </c>
      <c r="M12" s="138"/>
      <c r="N12" s="139"/>
      <c r="O12" s="137">
        <f t="shared" si="0"/>
        <v>323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167</v>
      </c>
      <c r="AB12" s="138"/>
      <c r="AC12" s="138"/>
      <c r="AD12" s="139"/>
      <c r="AE12" s="137">
        <v>142</v>
      </c>
      <c r="AF12" s="138"/>
      <c r="AG12" s="138"/>
      <c r="AH12" s="139"/>
      <c r="AI12" s="137">
        <v>171</v>
      </c>
      <c r="AJ12" s="138"/>
      <c r="AK12" s="138"/>
      <c r="AL12" s="139"/>
      <c r="AM12" s="136">
        <f t="shared" si="1"/>
        <v>313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103</v>
      </c>
      <c r="G13" s="138"/>
      <c r="H13" s="139"/>
      <c r="I13" s="137">
        <v>90</v>
      </c>
      <c r="J13" s="138"/>
      <c r="K13" s="139"/>
      <c r="L13" s="137">
        <v>91</v>
      </c>
      <c r="M13" s="138"/>
      <c r="N13" s="139"/>
      <c r="O13" s="137">
        <f t="shared" si="0"/>
        <v>181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115</v>
      </c>
      <c r="AF13" s="138"/>
      <c r="AG13" s="138"/>
      <c r="AH13" s="139"/>
      <c r="AI13" s="137">
        <v>123</v>
      </c>
      <c r="AJ13" s="138"/>
      <c r="AK13" s="138"/>
      <c r="AL13" s="139"/>
      <c r="AM13" s="136">
        <f t="shared" si="1"/>
        <v>238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1310</v>
      </c>
      <c r="AB14" s="138"/>
      <c r="AC14" s="138"/>
      <c r="AD14" s="139"/>
      <c r="AE14" s="137">
        <v>1196</v>
      </c>
      <c r="AF14" s="138"/>
      <c r="AG14" s="138"/>
      <c r="AH14" s="139"/>
      <c r="AI14" s="137">
        <v>1324</v>
      </c>
      <c r="AJ14" s="138"/>
      <c r="AK14" s="138"/>
      <c r="AL14" s="139"/>
      <c r="AM14" s="136">
        <f t="shared" si="1"/>
        <v>2520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247</v>
      </c>
      <c r="G15" s="138"/>
      <c r="H15" s="139"/>
      <c r="I15" s="137">
        <v>246</v>
      </c>
      <c r="J15" s="138"/>
      <c r="K15" s="139"/>
      <c r="L15" s="137">
        <v>274</v>
      </c>
      <c r="M15" s="138"/>
      <c r="N15" s="139"/>
      <c r="O15" s="137">
        <f t="shared" si="0"/>
        <v>520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17</v>
      </c>
      <c r="AB15" s="138"/>
      <c r="AC15" s="138"/>
      <c r="AD15" s="139"/>
      <c r="AE15" s="137">
        <v>9</v>
      </c>
      <c r="AF15" s="138"/>
      <c r="AG15" s="138"/>
      <c r="AH15" s="139"/>
      <c r="AI15" s="137">
        <v>14</v>
      </c>
      <c r="AJ15" s="138"/>
      <c r="AK15" s="138"/>
      <c r="AL15" s="139"/>
      <c r="AM15" s="136">
        <f t="shared" si="1"/>
        <v>23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236</v>
      </c>
      <c r="G16" s="138"/>
      <c r="H16" s="139"/>
      <c r="I16" s="137">
        <v>203</v>
      </c>
      <c r="J16" s="138"/>
      <c r="K16" s="139"/>
      <c r="L16" s="137">
        <v>242</v>
      </c>
      <c r="M16" s="138"/>
      <c r="N16" s="139"/>
      <c r="O16" s="137">
        <f t="shared" si="0"/>
        <v>445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56</v>
      </c>
      <c r="AB16" s="138"/>
      <c r="AC16" s="138"/>
      <c r="AD16" s="139"/>
      <c r="AE16" s="137">
        <v>43</v>
      </c>
      <c r="AF16" s="138"/>
      <c r="AG16" s="138"/>
      <c r="AH16" s="139"/>
      <c r="AI16" s="137">
        <v>53</v>
      </c>
      <c r="AJ16" s="138"/>
      <c r="AK16" s="138"/>
      <c r="AL16" s="139"/>
      <c r="AM16" s="136">
        <f t="shared" si="1"/>
        <v>96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151</v>
      </c>
      <c r="G17" s="138"/>
      <c r="H17" s="139"/>
      <c r="I17" s="137">
        <v>188</v>
      </c>
      <c r="J17" s="138"/>
      <c r="K17" s="139"/>
      <c r="L17" s="137">
        <v>209</v>
      </c>
      <c r="M17" s="138"/>
      <c r="N17" s="139"/>
      <c r="O17" s="137">
        <f t="shared" si="0"/>
        <v>397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238</v>
      </c>
      <c r="AB17" s="138"/>
      <c r="AC17" s="138"/>
      <c r="AD17" s="139"/>
      <c r="AE17" s="137">
        <v>223</v>
      </c>
      <c r="AF17" s="138"/>
      <c r="AG17" s="138"/>
      <c r="AH17" s="139"/>
      <c r="AI17" s="137">
        <v>239</v>
      </c>
      <c r="AJ17" s="138"/>
      <c r="AK17" s="138"/>
      <c r="AL17" s="139"/>
      <c r="AM17" s="136">
        <f t="shared" si="1"/>
        <v>462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148</v>
      </c>
      <c r="G18" s="138"/>
      <c r="H18" s="139"/>
      <c r="I18" s="137">
        <v>150</v>
      </c>
      <c r="J18" s="138"/>
      <c r="K18" s="139"/>
      <c r="L18" s="137">
        <v>174</v>
      </c>
      <c r="M18" s="138"/>
      <c r="N18" s="139"/>
      <c r="O18" s="137">
        <f t="shared" si="0"/>
        <v>324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224</v>
      </c>
      <c r="AB18" s="138"/>
      <c r="AC18" s="138"/>
      <c r="AD18" s="139"/>
      <c r="AE18" s="137">
        <v>180</v>
      </c>
      <c r="AF18" s="138"/>
      <c r="AG18" s="138"/>
      <c r="AH18" s="139"/>
      <c r="AI18" s="137">
        <v>191</v>
      </c>
      <c r="AJ18" s="138"/>
      <c r="AK18" s="138"/>
      <c r="AL18" s="139"/>
      <c r="AM18" s="136">
        <f t="shared" si="1"/>
        <v>371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141</v>
      </c>
      <c r="G19" s="138"/>
      <c r="H19" s="139"/>
      <c r="I19" s="137">
        <v>130</v>
      </c>
      <c r="J19" s="138"/>
      <c r="K19" s="139"/>
      <c r="L19" s="137">
        <v>143</v>
      </c>
      <c r="M19" s="138"/>
      <c r="N19" s="139"/>
      <c r="O19" s="137">
        <f t="shared" si="0"/>
        <v>273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68</v>
      </c>
      <c r="AB19" s="138"/>
      <c r="AC19" s="138"/>
      <c r="AD19" s="139"/>
      <c r="AE19" s="137">
        <v>46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105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59</v>
      </c>
      <c r="M20" s="138"/>
      <c r="N20" s="139"/>
      <c r="O20" s="137">
        <f t="shared" si="0"/>
        <v>118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108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219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46</v>
      </c>
      <c r="J21" s="138"/>
      <c r="K21" s="139"/>
      <c r="L21" s="137">
        <v>68</v>
      </c>
      <c r="M21" s="138"/>
      <c r="N21" s="139"/>
      <c r="O21" s="137">
        <f t="shared" si="0"/>
        <v>114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102</v>
      </c>
      <c r="AB21" s="138"/>
      <c r="AC21" s="138"/>
      <c r="AD21" s="139"/>
      <c r="AE21" s="137">
        <v>90</v>
      </c>
      <c r="AF21" s="138"/>
      <c r="AG21" s="138"/>
      <c r="AH21" s="139"/>
      <c r="AI21" s="137">
        <v>108</v>
      </c>
      <c r="AJ21" s="138"/>
      <c r="AK21" s="138"/>
      <c r="AL21" s="139"/>
      <c r="AM21" s="136">
        <f t="shared" si="1"/>
        <v>198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43</v>
      </c>
      <c r="G22" s="138"/>
      <c r="H22" s="139"/>
      <c r="I22" s="137">
        <v>32</v>
      </c>
      <c r="J22" s="138"/>
      <c r="K22" s="139"/>
      <c r="L22" s="137">
        <v>42</v>
      </c>
      <c r="M22" s="138"/>
      <c r="N22" s="139"/>
      <c r="O22" s="137">
        <f t="shared" si="0"/>
        <v>74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241</v>
      </c>
      <c r="AB22" s="138"/>
      <c r="AC22" s="138"/>
      <c r="AD22" s="139"/>
      <c r="AE22" s="137">
        <v>232</v>
      </c>
      <c r="AF22" s="138"/>
      <c r="AG22" s="138"/>
      <c r="AH22" s="139"/>
      <c r="AI22" s="137">
        <v>270</v>
      </c>
      <c r="AJ22" s="138"/>
      <c r="AK22" s="138"/>
      <c r="AL22" s="139"/>
      <c r="AM22" s="136">
        <f t="shared" si="1"/>
        <v>502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170</v>
      </c>
      <c r="G23" s="138"/>
      <c r="H23" s="139"/>
      <c r="I23" s="137">
        <v>146</v>
      </c>
      <c r="J23" s="138"/>
      <c r="K23" s="139"/>
      <c r="L23" s="137">
        <v>169</v>
      </c>
      <c r="M23" s="138"/>
      <c r="N23" s="139"/>
      <c r="O23" s="137">
        <f t="shared" si="0"/>
        <v>315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12</v>
      </c>
      <c r="AB23" s="138"/>
      <c r="AC23" s="138"/>
      <c r="AD23" s="139"/>
      <c r="AE23" s="137">
        <v>9</v>
      </c>
      <c r="AF23" s="138"/>
      <c r="AG23" s="138"/>
      <c r="AH23" s="139"/>
      <c r="AI23" s="137">
        <v>11</v>
      </c>
      <c r="AJ23" s="138"/>
      <c r="AK23" s="138"/>
      <c r="AL23" s="139"/>
      <c r="AM23" s="136">
        <f t="shared" si="1"/>
        <v>20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217</v>
      </c>
      <c r="G24" s="138"/>
      <c r="H24" s="139"/>
      <c r="I24" s="137">
        <v>208</v>
      </c>
      <c r="J24" s="138"/>
      <c r="K24" s="139"/>
      <c r="L24" s="137">
        <v>228</v>
      </c>
      <c r="M24" s="138"/>
      <c r="N24" s="139"/>
      <c r="O24" s="137">
        <f t="shared" si="0"/>
        <v>436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137</v>
      </c>
      <c r="AB24" s="138"/>
      <c r="AC24" s="138"/>
      <c r="AD24" s="139"/>
      <c r="AE24" s="137">
        <v>111</v>
      </c>
      <c r="AF24" s="138"/>
      <c r="AG24" s="138"/>
      <c r="AH24" s="139"/>
      <c r="AI24" s="137">
        <v>120</v>
      </c>
      <c r="AJ24" s="138"/>
      <c r="AK24" s="138"/>
      <c r="AL24" s="139"/>
      <c r="AM24" s="136">
        <f t="shared" si="1"/>
        <v>231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169</v>
      </c>
      <c r="G25" s="138"/>
      <c r="H25" s="139"/>
      <c r="I25" s="137">
        <v>149</v>
      </c>
      <c r="J25" s="138"/>
      <c r="K25" s="139"/>
      <c r="L25" s="137">
        <v>164</v>
      </c>
      <c r="M25" s="138"/>
      <c r="N25" s="139"/>
      <c r="O25" s="137">
        <f t="shared" si="0"/>
        <v>313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239</v>
      </c>
      <c r="AB25" s="138"/>
      <c r="AC25" s="138"/>
      <c r="AD25" s="139"/>
      <c r="AE25" s="137">
        <v>184</v>
      </c>
      <c r="AF25" s="138"/>
      <c r="AG25" s="138"/>
      <c r="AH25" s="139"/>
      <c r="AI25" s="137">
        <v>193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174</v>
      </c>
      <c r="G26" s="138"/>
      <c r="H26" s="139"/>
      <c r="I26" s="137">
        <v>162</v>
      </c>
      <c r="J26" s="138"/>
      <c r="K26" s="139"/>
      <c r="L26" s="137">
        <v>173</v>
      </c>
      <c r="M26" s="138"/>
      <c r="N26" s="139"/>
      <c r="O26" s="137">
        <f t="shared" si="0"/>
        <v>335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138</v>
      </c>
      <c r="AB26" s="138"/>
      <c r="AC26" s="138"/>
      <c r="AD26" s="139"/>
      <c r="AE26" s="137">
        <v>125</v>
      </c>
      <c r="AF26" s="138"/>
      <c r="AG26" s="138"/>
      <c r="AH26" s="139"/>
      <c r="AI26" s="137">
        <v>134</v>
      </c>
      <c r="AJ26" s="138"/>
      <c r="AK26" s="138"/>
      <c r="AL26" s="139"/>
      <c r="AM26" s="136">
        <f t="shared" si="1"/>
        <v>259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135</v>
      </c>
      <c r="G27" s="138"/>
      <c r="H27" s="139"/>
      <c r="I27" s="137">
        <v>126</v>
      </c>
      <c r="J27" s="138"/>
      <c r="K27" s="139"/>
      <c r="L27" s="137">
        <v>137</v>
      </c>
      <c r="M27" s="138"/>
      <c r="N27" s="139"/>
      <c r="O27" s="137">
        <f t="shared" si="0"/>
        <v>263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169</v>
      </c>
      <c r="AB27" s="138"/>
      <c r="AC27" s="138"/>
      <c r="AD27" s="139"/>
      <c r="AE27" s="137">
        <v>147</v>
      </c>
      <c r="AF27" s="138"/>
      <c r="AG27" s="138"/>
      <c r="AH27" s="139"/>
      <c r="AI27" s="137">
        <v>110</v>
      </c>
      <c r="AJ27" s="138"/>
      <c r="AK27" s="138"/>
      <c r="AL27" s="139"/>
      <c r="AM27" s="136">
        <f t="shared" si="1"/>
        <v>257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55</v>
      </c>
      <c r="G28" s="138"/>
      <c r="H28" s="139"/>
      <c r="I28" s="137">
        <v>43</v>
      </c>
      <c r="J28" s="138"/>
      <c r="K28" s="139"/>
      <c r="L28" s="137">
        <v>53</v>
      </c>
      <c r="M28" s="138"/>
      <c r="N28" s="139"/>
      <c r="O28" s="137">
        <f t="shared" si="0"/>
        <v>96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195</v>
      </c>
      <c r="AB28" s="138"/>
      <c r="AC28" s="138"/>
      <c r="AD28" s="139"/>
      <c r="AE28" s="137">
        <v>162</v>
      </c>
      <c r="AF28" s="138"/>
      <c r="AG28" s="138"/>
      <c r="AH28" s="139"/>
      <c r="AI28" s="137">
        <v>189</v>
      </c>
      <c r="AJ28" s="138"/>
      <c r="AK28" s="138"/>
      <c r="AL28" s="139"/>
      <c r="AM28" s="136">
        <f t="shared" si="1"/>
        <v>351</v>
      </c>
      <c r="AN28" s="136"/>
      <c r="AO28" s="136"/>
      <c r="AP28" s="136"/>
      <c r="AQ28" s="25"/>
      <c r="AR28" s="73"/>
      <c r="AS28" s="73" t="s">
        <v>131</v>
      </c>
      <c r="AT28" s="73" t="s">
        <v>132</v>
      </c>
      <c r="AU28" s="73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80</v>
      </c>
      <c r="G29" s="138"/>
      <c r="H29" s="139"/>
      <c r="I29" s="137">
        <v>64</v>
      </c>
      <c r="J29" s="138"/>
      <c r="K29" s="139"/>
      <c r="L29" s="137">
        <v>83</v>
      </c>
      <c r="M29" s="138"/>
      <c r="N29" s="139"/>
      <c r="O29" s="137">
        <f t="shared" si="0"/>
        <v>147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180</v>
      </c>
      <c r="AB29" s="138"/>
      <c r="AC29" s="138"/>
      <c r="AD29" s="139"/>
      <c r="AE29" s="137">
        <v>176</v>
      </c>
      <c r="AF29" s="138"/>
      <c r="AG29" s="138"/>
      <c r="AH29" s="139"/>
      <c r="AI29" s="137">
        <v>132</v>
      </c>
      <c r="AJ29" s="138"/>
      <c r="AK29" s="138"/>
      <c r="AL29" s="139"/>
      <c r="AM29" s="136">
        <f t="shared" si="1"/>
        <v>308</v>
      </c>
      <c r="AN29" s="136"/>
      <c r="AO29" s="136"/>
      <c r="AP29" s="136"/>
      <c r="AQ29" s="25"/>
      <c r="AR29" s="73" t="s">
        <v>78</v>
      </c>
      <c r="AS29" s="30">
        <f>AE31</f>
        <v>11209</v>
      </c>
      <c r="AT29" s="30">
        <v>4220</v>
      </c>
      <c r="AU29" s="32">
        <f>IF(OR(AS29=0,AT29=0),"",ROUNDDOWN(AT29/AS29,4))</f>
        <v>0.37640000000000001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1473</v>
      </c>
      <c r="G30" s="138"/>
      <c r="H30" s="139"/>
      <c r="I30" s="137">
        <v>1437</v>
      </c>
      <c r="J30" s="138"/>
      <c r="K30" s="139"/>
      <c r="L30" s="137">
        <v>1572</v>
      </c>
      <c r="M30" s="138"/>
      <c r="N30" s="139"/>
      <c r="O30" s="137">
        <f>I30+L30</f>
        <v>3009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73" t="s">
        <v>80</v>
      </c>
      <c r="AS30" s="30">
        <f>AI31</f>
        <v>12259</v>
      </c>
      <c r="AT30" s="30">
        <v>5759</v>
      </c>
      <c r="AU30" s="32">
        <f>IF(OR(AS30=0,AT30=0),"",ROUNDDOWN(AT30/AS30,4))</f>
        <v>0.46970000000000001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534</v>
      </c>
      <c r="G31" s="138"/>
      <c r="H31" s="139"/>
      <c r="I31" s="137">
        <v>540</v>
      </c>
      <c r="J31" s="138"/>
      <c r="K31" s="139"/>
      <c r="L31" s="137">
        <v>559</v>
      </c>
      <c r="M31" s="138"/>
      <c r="N31" s="139"/>
      <c r="O31" s="137">
        <f t="shared" si="0"/>
        <v>1099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12013</v>
      </c>
      <c r="AB31" s="138"/>
      <c r="AC31" s="138"/>
      <c r="AD31" s="139"/>
      <c r="AE31" s="137">
        <f>SUM(I8:K32,AE8:AH30)</f>
        <v>11209</v>
      </c>
      <c r="AF31" s="138"/>
      <c r="AG31" s="138"/>
      <c r="AH31" s="139"/>
      <c r="AI31" s="137">
        <f>SUM(L8:N32,AI8:AL30)</f>
        <v>12259</v>
      </c>
      <c r="AJ31" s="138"/>
      <c r="AK31" s="138"/>
      <c r="AL31" s="139"/>
      <c r="AM31" s="136">
        <f>AE31+AI31</f>
        <v>23468</v>
      </c>
      <c r="AN31" s="136"/>
      <c r="AO31" s="136"/>
      <c r="AP31" s="136"/>
      <c r="AQ31" s="25"/>
      <c r="AR31" s="73" t="s">
        <v>81</v>
      </c>
      <c r="AS31" s="30">
        <f>AM31</f>
        <v>23468</v>
      </c>
      <c r="AT31" s="30">
        <f>AT29+AT30</f>
        <v>9979</v>
      </c>
      <c r="AU31" s="32">
        <f>IF(OR(AS31=0,AT31=0),"",ROUNDDOWN(AT31/AS31,4))</f>
        <v>0.42520000000000002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410</v>
      </c>
      <c r="G32" s="148"/>
      <c r="H32" s="149"/>
      <c r="I32" s="147">
        <v>369</v>
      </c>
      <c r="J32" s="148"/>
      <c r="K32" s="149"/>
      <c r="L32" s="147">
        <v>412</v>
      </c>
      <c r="M32" s="148"/>
      <c r="N32" s="149"/>
      <c r="O32" s="147">
        <f t="shared" si="0"/>
        <v>781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72"/>
      <c r="AS33" s="19"/>
      <c r="AT33" s="19"/>
      <c r="AU33" s="19"/>
    </row>
    <row r="34" spans="1:47" ht="18.75" customHeight="1" x14ac:dyDescent="0.15">
      <c r="A34" s="19"/>
      <c r="B34" s="19"/>
      <c r="C34" s="19"/>
      <c r="D34" s="70" t="s">
        <v>141</v>
      </c>
      <c r="E34" s="141">
        <v>-38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-502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0" t="s">
        <v>143</v>
      </c>
      <c r="AH34" s="115">
        <f>AT31</f>
        <v>9979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72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72"/>
      <c r="AS35" s="19"/>
      <c r="AT35" s="19"/>
      <c r="AU35" s="19"/>
    </row>
    <row r="36" spans="1:47" ht="18.75" customHeight="1" x14ac:dyDescent="0.15">
      <c r="A36" s="19"/>
      <c r="B36" s="19"/>
      <c r="C36" s="19"/>
      <c r="D36" s="70" t="s">
        <v>141</v>
      </c>
      <c r="E36" s="142">
        <v>-8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-56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70" t="s">
        <v>78</v>
      </c>
      <c r="AH36" s="115">
        <f>AT29</f>
        <v>4220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72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70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72"/>
      <c r="AS37" s="19"/>
      <c r="AT37" s="19"/>
      <c r="AU37" s="19"/>
    </row>
    <row r="38" spans="1:47" ht="18.75" customHeight="1" x14ac:dyDescent="0.15">
      <c r="A38" s="19"/>
      <c r="B38" s="19"/>
      <c r="C38" s="71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70" t="s">
        <v>80</v>
      </c>
      <c r="AH38" s="115">
        <f>AT30</f>
        <v>5759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72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7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72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70" t="s">
        <v>133</v>
      </c>
      <c r="AH40" s="150">
        <f>IF(OR(AH34=0,AM31=0),"",ROUNDDOWN(AH34/AM31*100,2))</f>
        <v>42.52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72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72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3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3</v>
      </c>
      <c r="U42" s="19">
        <v>6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72"/>
      <c r="AS42" s="19"/>
      <c r="AT42" s="19"/>
      <c r="AU42" s="19"/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view="pageBreakPreview" zoomScaleSheetLayoutView="100" workbookViewId="0">
      <selection activeCell="B2" sqref="B2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74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76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76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75"/>
      <c r="H3" s="75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76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76"/>
      <c r="AS3" s="19"/>
      <c r="AT3" s="19"/>
      <c r="AU3" s="19"/>
    </row>
    <row r="4" spans="1:47" ht="18.75" customHeight="1" x14ac:dyDescent="0.15">
      <c r="A4" s="19"/>
      <c r="B4" s="19"/>
      <c r="C4" s="19"/>
      <c r="D4" s="76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78"/>
      <c r="P4" s="78"/>
      <c r="Q4" s="116" t="s">
        <v>83</v>
      </c>
      <c r="R4" s="116"/>
      <c r="S4" s="116"/>
      <c r="T4" s="117">
        <v>118.23</v>
      </c>
      <c r="U4" s="117"/>
      <c r="V4" s="117"/>
      <c r="W4" s="117"/>
      <c r="X4" s="78" t="s">
        <v>84</v>
      </c>
      <c r="Y4" s="78"/>
      <c r="Z4" s="78"/>
      <c r="AA4" s="19"/>
      <c r="AB4" s="19"/>
      <c r="AC4" s="19"/>
      <c r="AD4" s="19"/>
      <c r="AE4" s="19"/>
      <c r="AF4" s="25"/>
      <c r="AG4" s="19"/>
      <c r="AH4" s="76"/>
      <c r="AI4" s="19"/>
      <c r="AJ4" s="19"/>
      <c r="AK4" s="75"/>
      <c r="AL4" s="76"/>
      <c r="AM4" s="78"/>
      <c r="AN4" s="19"/>
      <c r="AO4" s="19"/>
      <c r="AP4" s="75"/>
      <c r="AQ4" s="19"/>
      <c r="AR4" s="76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76"/>
      <c r="AA5" s="76"/>
      <c r="AB5" s="76"/>
      <c r="AC5" s="76"/>
      <c r="AD5" s="118" t="s">
        <v>157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76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76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1792</v>
      </c>
      <c r="G8" s="130"/>
      <c r="H8" s="131"/>
      <c r="I8" s="129">
        <v>1743</v>
      </c>
      <c r="J8" s="130"/>
      <c r="K8" s="131"/>
      <c r="L8" s="129">
        <v>1891</v>
      </c>
      <c r="M8" s="130"/>
      <c r="N8" s="131"/>
      <c r="O8" s="129">
        <f t="shared" ref="O8:O32" si="0">I8+L8</f>
        <v>3634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477</v>
      </c>
      <c r="AB8" s="130"/>
      <c r="AC8" s="130"/>
      <c r="AD8" s="131"/>
      <c r="AE8" s="129">
        <v>477</v>
      </c>
      <c r="AF8" s="130"/>
      <c r="AG8" s="130"/>
      <c r="AH8" s="131"/>
      <c r="AI8" s="129">
        <v>501</v>
      </c>
      <c r="AJ8" s="130"/>
      <c r="AK8" s="130"/>
      <c r="AL8" s="131"/>
      <c r="AM8" s="135">
        <f t="shared" ref="AM8:AM30" si="1">AE8+AI8</f>
        <v>978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97</v>
      </c>
      <c r="G9" s="138"/>
      <c r="H9" s="139"/>
      <c r="I9" s="137">
        <v>83</v>
      </c>
      <c r="J9" s="138"/>
      <c r="K9" s="139"/>
      <c r="L9" s="137">
        <v>72</v>
      </c>
      <c r="M9" s="138"/>
      <c r="N9" s="139"/>
      <c r="O9" s="137">
        <f t="shared" si="0"/>
        <v>155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58</v>
      </c>
      <c r="AB9" s="138"/>
      <c r="AC9" s="138"/>
      <c r="AD9" s="139"/>
      <c r="AE9" s="137">
        <v>53</v>
      </c>
      <c r="AF9" s="138"/>
      <c r="AG9" s="138"/>
      <c r="AH9" s="139"/>
      <c r="AI9" s="137">
        <v>57</v>
      </c>
      <c r="AJ9" s="138"/>
      <c r="AK9" s="138"/>
      <c r="AL9" s="139"/>
      <c r="AM9" s="136">
        <f t="shared" si="1"/>
        <v>110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210</v>
      </c>
      <c r="G10" s="138"/>
      <c r="H10" s="139"/>
      <c r="I10" s="137">
        <v>170</v>
      </c>
      <c r="J10" s="138"/>
      <c r="K10" s="139"/>
      <c r="L10" s="137">
        <v>194</v>
      </c>
      <c r="M10" s="138"/>
      <c r="N10" s="139"/>
      <c r="O10" s="137">
        <f t="shared" si="0"/>
        <v>364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268</v>
      </c>
      <c r="AB10" s="138"/>
      <c r="AC10" s="138"/>
      <c r="AD10" s="139"/>
      <c r="AE10" s="137">
        <v>264</v>
      </c>
      <c r="AF10" s="138"/>
      <c r="AG10" s="138"/>
      <c r="AH10" s="139"/>
      <c r="AI10" s="137">
        <v>277</v>
      </c>
      <c r="AJ10" s="138"/>
      <c r="AK10" s="138"/>
      <c r="AL10" s="139"/>
      <c r="AM10" s="136">
        <f t="shared" si="1"/>
        <v>541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112</v>
      </c>
      <c r="G11" s="138"/>
      <c r="H11" s="139"/>
      <c r="I11" s="137">
        <v>97</v>
      </c>
      <c r="J11" s="138"/>
      <c r="K11" s="139"/>
      <c r="L11" s="137">
        <v>116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424</v>
      </c>
      <c r="AB11" s="138"/>
      <c r="AC11" s="138"/>
      <c r="AD11" s="139"/>
      <c r="AE11" s="137">
        <v>435</v>
      </c>
      <c r="AF11" s="138"/>
      <c r="AG11" s="138"/>
      <c r="AH11" s="139"/>
      <c r="AI11" s="137">
        <v>494</v>
      </c>
      <c r="AJ11" s="138"/>
      <c r="AK11" s="138"/>
      <c r="AL11" s="139"/>
      <c r="AM11" s="136">
        <f t="shared" si="1"/>
        <v>929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167</v>
      </c>
      <c r="G12" s="138"/>
      <c r="H12" s="139"/>
      <c r="I12" s="137">
        <v>160</v>
      </c>
      <c r="J12" s="138"/>
      <c r="K12" s="139"/>
      <c r="L12" s="137">
        <v>162</v>
      </c>
      <c r="M12" s="138"/>
      <c r="N12" s="139"/>
      <c r="O12" s="137">
        <f t="shared" si="0"/>
        <v>322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166</v>
      </c>
      <c r="AB12" s="138"/>
      <c r="AC12" s="138"/>
      <c r="AD12" s="139"/>
      <c r="AE12" s="137">
        <v>141</v>
      </c>
      <c r="AF12" s="138"/>
      <c r="AG12" s="138"/>
      <c r="AH12" s="139"/>
      <c r="AI12" s="137">
        <v>170</v>
      </c>
      <c r="AJ12" s="138"/>
      <c r="AK12" s="138"/>
      <c r="AL12" s="139"/>
      <c r="AM12" s="136">
        <f t="shared" si="1"/>
        <v>311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105</v>
      </c>
      <c r="G13" s="138"/>
      <c r="H13" s="139"/>
      <c r="I13" s="137">
        <v>90</v>
      </c>
      <c r="J13" s="138"/>
      <c r="K13" s="139"/>
      <c r="L13" s="137">
        <v>92</v>
      </c>
      <c r="M13" s="138"/>
      <c r="N13" s="139"/>
      <c r="O13" s="137">
        <f t="shared" si="0"/>
        <v>182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117</v>
      </c>
      <c r="AF13" s="138"/>
      <c r="AG13" s="138"/>
      <c r="AH13" s="139"/>
      <c r="AI13" s="137">
        <v>125</v>
      </c>
      <c r="AJ13" s="138"/>
      <c r="AK13" s="138"/>
      <c r="AL13" s="139"/>
      <c r="AM13" s="136">
        <f t="shared" si="1"/>
        <v>242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1306</v>
      </c>
      <c r="AB14" s="138"/>
      <c r="AC14" s="138"/>
      <c r="AD14" s="139"/>
      <c r="AE14" s="137">
        <v>1189</v>
      </c>
      <c r="AF14" s="138"/>
      <c r="AG14" s="138"/>
      <c r="AH14" s="139"/>
      <c r="AI14" s="137">
        <v>1314</v>
      </c>
      <c r="AJ14" s="138"/>
      <c r="AK14" s="138"/>
      <c r="AL14" s="139"/>
      <c r="AM14" s="136">
        <f t="shared" si="1"/>
        <v>2503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244</v>
      </c>
      <c r="G15" s="138"/>
      <c r="H15" s="139"/>
      <c r="I15" s="137">
        <v>244</v>
      </c>
      <c r="J15" s="138"/>
      <c r="K15" s="139"/>
      <c r="L15" s="137">
        <v>276</v>
      </c>
      <c r="M15" s="138"/>
      <c r="N15" s="139"/>
      <c r="O15" s="137">
        <f t="shared" si="0"/>
        <v>520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18</v>
      </c>
      <c r="AB15" s="138"/>
      <c r="AC15" s="138"/>
      <c r="AD15" s="139"/>
      <c r="AE15" s="137">
        <v>9</v>
      </c>
      <c r="AF15" s="138"/>
      <c r="AG15" s="138"/>
      <c r="AH15" s="139"/>
      <c r="AI15" s="137">
        <v>15</v>
      </c>
      <c r="AJ15" s="138"/>
      <c r="AK15" s="138"/>
      <c r="AL15" s="139"/>
      <c r="AM15" s="136">
        <f t="shared" si="1"/>
        <v>24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237</v>
      </c>
      <c r="G16" s="138"/>
      <c r="H16" s="139"/>
      <c r="I16" s="137">
        <v>201</v>
      </c>
      <c r="J16" s="138"/>
      <c r="K16" s="139"/>
      <c r="L16" s="137">
        <v>241</v>
      </c>
      <c r="M16" s="138"/>
      <c r="N16" s="139"/>
      <c r="O16" s="137">
        <f t="shared" si="0"/>
        <v>442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57</v>
      </c>
      <c r="AB16" s="138"/>
      <c r="AC16" s="138"/>
      <c r="AD16" s="139"/>
      <c r="AE16" s="137">
        <v>44</v>
      </c>
      <c r="AF16" s="138"/>
      <c r="AG16" s="138"/>
      <c r="AH16" s="139"/>
      <c r="AI16" s="137">
        <v>53</v>
      </c>
      <c r="AJ16" s="138"/>
      <c r="AK16" s="138"/>
      <c r="AL16" s="139"/>
      <c r="AM16" s="136">
        <f t="shared" si="1"/>
        <v>97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151</v>
      </c>
      <c r="G17" s="138"/>
      <c r="H17" s="139"/>
      <c r="I17" s="137">
        <v>188</v>
      </c>
      <c r="J17" s="138"/>
      <c r="K17" s="139"/>
      <c r="L17" s="137">
        <v>205</v>
      </c>
      <c r="M17" s="138"/>
      <c r="N17" s="139"/>
      <c r="O17" s="137">
        <f t="shared" si="0"/>
        <v>393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239</v>
      </c>
      <c r="AB17" s="138"/>
      <c r="AC17" s="138"/>
      <c r="AD17" s="139"/>
      <c r="AE17" s="137">
        <v>222</v>
      </c>
      <c r="AF17" s="138"/>
      <c r="AG17" s="138"/>
      <c r="AH17" s="139"/>
      <c r="AI17" s="137">
        <v>240</v>
      </c>
      <c r="AJ17" s="138"/>
      <c r="AK17" s="138"/>
      <c r="AL17" s="139"/>
      <c r="AM17" s="136">
        <f t="shared" si="1"/>
        <v>462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151</v>
      </c>
      <c r="J18" s="138"/>
      <c r="K18" s="139"/>
      <c r="L18" s="137">
        <v>175</v>
      </c>
      <c r="M18" s="138"/>
      <c r="N18" s="139"/>
      <c r="O18" s="137">
        <f t="shared" si="0"/>
        <v>326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224</v>
      </c>
      <c r="AB18" s="138"/>
      <c r="AC18" s="138"/>
      <c r="AD18" s="139"/>
      <c r="AE18" s="137">
        <v>179</v>
      </c>
      <c r="AF18" s="138"/>
      <c r="AG18" s="138"/>
      <c r="AH18" s="139"/>
      <c r="AI18" s="137">
        <v>191</v>
      </c>
      <c r="AJ18" s="138"/>
      <c r="AK18" s="138"/>
      <c r="AL18" s="139"/>
      <c r="AM18" s="136">
        <f t="shared" si="1"/>
        <v>370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142</v>
      </c>
      <c r="G19" s="138"/>
      <c r="H19" s="139"/>
      <c r="I19" s="137">
        <v>132</v>
      </c>
      <c r="J19" s="138"/>
      <c r="K19" s="139"/>
      <c r="L19" s="137">
        <v>142</v>
      </c>
      <c r="M19" s="138"/>
      <c r="N19" s="139"/>
      <c r="O19" s="137">
        <f t="shared" si="0"/>
        <v>274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68</v>
      </c>
      <c r="AB19" s="138"/>
      <c r="AC19" s="138"/>
      <c r="AD19" s="139"/>
      <c r="AE19" s="137">
        <v>46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105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59</v>
      </c>
      <c r="M20" s="138"/>
      <c r="N20" s="139"/>
      <c r="O20" s="137">
        <f t="shared" si="0"/>
        <v>118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109</v>
      </c>
      <c r="AB20" s="138"/>
      <c r="AC20" s="138"/>
      <c r="AD20" s="139"/>
      <c r="AE20" s="137">
        <v>92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218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76</v>
      </c>
      <c r="G21" s="138"/>
      <c r="H21" s="139"/>
      <c r="I21" s="137">
        <v>45</v>
      </c>
      <c r="J21" s="138"/>
      <c r="K21" s="139"/>
      <c r="L21" s="137">
        <v>66</v>
      </c>
      <c r="M21" s="138"/>
      <c r="N21" s="139"/>
      <c r="O21" s="137">
        <f t="shared" si="0"/>
        <v>111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102</v>
      </c>
      <c r="AB21" s="138"/>
      <c r="AC21" s="138"/>
      <c r="AD21" s="139"/>
      <c r="AE21" s="137">
        <v>89</v>
      </c>
      <c r="AF21" s="138"/>
      <c r="AG21" s="138"/>
      <c r="AH21" s="139"/>
      <c r="AI21" s="137">
        <v>107</v>
      </c>
      <c r="AJ21" s="138"/>
      <c r="AK21" s="138"/>
      <c r="AL21" s="139"/>
      <c r="AM21" s="136">
        <f t="shared" si="1"/>
        <v>196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43</v>
      </c>
      <c r="G22" s="138"/>
      <c r="H22" s="139"/>
      <c r="I22" s="137">
        <v>33</v>
      </c>
      <c r="J22" s="138"/>
      <c r="K22" s="139"/>
      <c r="L22" s="137">
        <v>42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239</v>
      </c>
      <c r="AB22" s="138"/>
      <c r="AC22" s="138"/>
      <c r="AD22" s="139"/>
      <c r="AE22" s="137">
        <v>229</v>
      </c>
      <c r="AF22" s="138"/>
      <c r="AG22" s="138"/>
      <c r="AH22" s="139"/>
      <c r="AI22" s="137">
        <v>268</v>
      </c>
      <c r="AJ22" s="138"/>
      <c r="AK22" s="138"/>
      <c r="AL22" s="139"/>
      <c r="AM22" s="136">
        <f t="shared" si="1"/>
        <v>497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169</v>
      </c>
      <c r="G23" s="138"/>
      <c r="H23" s="139"/>
      <c r="I23" s="137">
        <v>146</v>
      </c>
      <c r="J23" s="138"/>
      <c r="K23" s="139"/>
      <c r="L23" s="137">
        <v>168</v>
      </c>
      <c r="M23" s="138"/>
      <c r="N23" s="139"/>
      <c r="O23" s="137">
        <f t="shared" si="0"/>
        <v>314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19</v>
      </c>
      <c r="AB23" s="138"/>
      <c r="AC23" s="138"/>
      <c r="AD23" s="139"/>
      <c r="AE23" s="137">
        <v>11</v>
      </c>
      <c r="AF23" s="138"/>
      <c r="AG23" s="138"/>
      <c r="AH23" s="139"/>
      <c r="AI23" s="137">
        <v>16</v>
      </c>
      <c r="AJ23" s="138"/>
      <c r="AK23" s="138"/>
      <c r="AL23" s="139"/>
      <c r="AM23" s="136">
        <f t="shared" si="1"/>
        <v>27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215</v>
      </c>
      <c r="G24" s="138"/>
      <c r="H24" s="139"/>
      <c r="I24" s="137">
        <v>202</v>
      </c>
      <c r="J24" s="138"/>
      <c r="K24" s="139"/>
      <c r="L24" s="137">
        <v>222</v>
      </c>
      <c r="M24" s="138"/>
      <c r="N24" s="139"/>
      <c r="O24" s="137">
        <f t="shared" si="0"/>
        <v>424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137</v>
      </c>
      <c r="AB24" s="138"/>
      <c r="AC24" s="138"/>
      <c r="AD24" s="139"/>
      <c r="AE24" s="137">
        <v>111</v>
      </c>
      <c r="AF24" s="138"/>
      <c r="AG24" s="138"/>
      <c r="AH24" s="139"/>
      <c r="AI24" s="137">
        <v>120</v>
      </c>
      <c r="AJ24" s="138"/>
      <c r="AK24" s="138"/>
      <c r="AL24" s="139"/>
      <c r="AM24" s="136">
        <f t="shared" si="1"/>
        <v>231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168</v>
      </c>
      <c r="G25" s="138"/>
      <c r="H25" s="139"/>
      <c r="I25" s="137">
        <v>149</v>
      </c>
      <c r="J25" s="138"/>
      <c r="K25" s="139"/>
      <c r="L25" s="137">
        <v>164</v>
      </c>
      <c r="M25" s="138"/>
      <c r="N25" s="139"/>
      <c r="O25" s="137">
        <f t="shared" si="0"/>
        <v>313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183</v>
      </c>
      <c r="AF25" s="138"/>
      <c r="AG25" s="138"/>
      <c r="AH25" s="139"/>
      <c r="AI25" s="137">
        <v>194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175</v>
      </c>
      <c r="G26" s="138"/>
      <c r="H26" s="139"/>
      <c r="I26" s="137">
        <v>163</v>
      </c>
      <c r="J26" s="138"/>
      <c r="K26" s="139"/>
      <c r="L26" s="137">
        <v>172</v>
      </c>
      <c r="M26" s="138"/>
      <c r="N26" s="139"/>
      <c r="O26" s="137">
        <f t="shared" si="0"/>
        <v>335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139</v>
      </c>
      <c r="AB26" s="138"/>
      <c r="AC26" s="138"/>
      <c r="AD26" s="139"/>
      <c r="AE26" s="137">
        <v>126</v>
      </c>
      <c r="AF26" s="138"/>
      <c r="AG26" s="138"/>
      <c r="AH26" s="139"/>
      <c r="AI26" s="137">
        <v>135</v>
      </c>
      <c r="AJ26" s="138"/>
      <c r="AK26" s="138"/>
      <c r="AL26" s="139"/>
      <c r="AM26" s="136">
        <f t="shared" si="1"/>
        <v>261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135</v>
      </c>
      <c r="G27" s="138"/>
      <c r="H27" s="139"/>
      <c r="I27" s="137">
        <v>125</v>
      </c>
      <c r="J27" s="138"/>
      <c r="K27" s="139"/>
      <c r="L27" s="137">
        <v>136</v>
      </c>
      <c r="M27" s="138"/>
      <c r="N27" s="139"/>
      <c r="O27" s="137">
        <f t="shared" si="0"/>
        <v>261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164</v>
      </c>
      <c r="AB27" s="138"/>
      <c r="AC27" s="138"/>
      <c r="AD27" s="139"/>
      <c r="AE27" s="137">
        <v>143</v>
      </c>
      <c r="AF27" s="138"/>
      <c r="AG27" s="138"/>
      <c r="AH27" s="139"/>
      <c r="AI27" s="137">
        <v>109</v>
      </c>
      <c r="AJ27" s="138"/>
      <c r="AK27" s="138"/>
      <c r="AL27" s="139"/>
      <c r="AM27" s="136">
        <f t="shared" si="1"/>
        <v>252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54</v>
      </c>
      <c r="G28" s="138"/>
      <c r="H28" s="139"/>
      <c r="I28" s="137">
        <v>42</v>
      </c>
      <c r="J28" s="138"/>
      <c r="K28" s="139"/>
      <c r="L28" s="137">
        <v>53</v>
      </c>
      <c r="M28" s="138"/>
      <c r="N28" s="139"/>
      <c r="O28" s="137">
        <f t="shared" si="0"/>
        <v>95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195</v>
      </c>
      <c r="AB28" s="138"/>
      <c r="AC28" s="138"/>
      <c r="AD28" s="139"/>
      <c r="AE28" s="137">
        <v>163</v>
      </c>
      <c r="AF28" s="138"/>
      <c r="AG28" s="138"/>
      <c r="AH28" s="139"/>
      <c r="AI28" s="137">
        <v>188</v>
      </c>
      <c r="AJ28" s="138"/>
      <c r="AK28" s="138"/>
      <c r="AL28" s="139"/>
      <c r="AM28" s="136">
        <f t="shared" si="1"/>
        <v>351</v>
      </c>
      <c r="AN28" s="136"/>
      <c r="AO28" s="136"/>
      <c r="AP28" s="136"/>
      <c r="AQ28" s="25"/>
      <c r="AR28" s="77"/>
      <c r="AS28" s="77" t="s">
        <v>131</v>
      </c>
      <c r="AT28" s="77" t="s">
        <v>132</v>
      </c>
      <c r="AU28" s="77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80</v>
      </c>
      <c r="G29" s="138"/>
      <c r="H29" s="139"/>
      <c r="I29" s="137">
        <v>64</v>
      </c>
      <c r="J29" s="138"/>
      <c r="K29" s="139"/>
      <c r="L29" s="137">
        <v>84</v>
      </c>
      <c r="M29" s="138"/>
      <c r="N29" s="139"/>
      <c r="O29" s="137">
        <f t="shared" si="0"/>
        <v>148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183</v>
      </c>
      <c r="AB29" s="138"/>
      <c r="AC29" s="138"/>
      <c r="AD29" s="139"/>
      <c r="AE29" s="137">
        <v>178</v>
      </c>
      <c r="AF29" s="138"/>
      <c r="AG29" s="138"/>
      <c r="AH29" s="139"/>
      <c r="AI29" s="137">
        <v>135</v>
      </c>
      <c r="AJ29" s="138"/>
      <c r="AK29" s="138"/>
      <c r="AL29" s="139"/>
      <c r="AM29" s="136">
        <f t="shared" si="1"/>
        <v>313</v>
      </c>
      <c r="AN29" s="136"/>
      <c r="AO29" s="136"/>
      <c r="AP29" s="136"/>
      <c r="AQ29" s="25"/>
      <c r="AR29" s="77" t="s">
        <v>78</v>
      </c>
      <c r="AS29" s="30">
        <f>AE31</f>
        <v>11170</v>
      </c>
      <c r="AT29" s="30">
        <v>4213</v>
      </c>
      <c r="AU29" s="32">
        <f>IF(OR(AS29=0,AT29=0),"",ROUNDDOWN(AT29/AS29,4))</f>
        <v>0.37709999999999999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1476</v>
      </c>
      <c r="G30" s="138"/>
      <c r="H30" s="139"/>
      <c r="I30" s="137">
        <v>1433</v>
      </c>
      <c r="J30" s="138"/>
      <c r="K30" s="139"/>
      <c r="L30" s="137">
        <v>1570</v>
      </c>
      <c r="M30" s="138"/>
      <c r="N30" s="139"/>
      <c r="O30" s="137">
        <f>I30+L30</f>
        <v>3003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45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77" t="s">
        <v>80</v>
      </c>
      <c r="AS30" s="30">
        <f>AI31</f>
        <v>12219</v>
      </c>
      <c r="AT30" s="30">
        <v>5744</v>
      </c>
      <c r="AU30" s="32">
        <f>IF(OR(AS30=0,AT30=0),"",ROUNDDOWN(AT30/AS30,4))</f>
        <v>0.47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537</v>
      </c>
      <c r="G31" s="138"/>
      <c r="H31" s="139"/>
      <c r="I31" s="137">
        <v>539</v>
      </c>
      <c r="J31" s="138"/>
      <c r="K31" s="139"/>
      <c r="L31" s="137">
        <v>558</v>
      </c>
      <c r="M31" s="138"/>
      <c r="N31" s="139"/>
      <c r="O31" s="137">
        <f t="shared" si="0"/>
        <v>1097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12024</v>
      </c>
      <c r="AB31" s="138"/>
      <c r="AC31" s="138"/>
      <c r="AD31" s="139"/>
      <c r="AE31" s="137">
        <f>SUM(I8:K32,AE8:AH30)</f>
        <v>11170</v>
      </c>
      <c r="AF31" s="138"/>
      <c r="AG31" s="138"/>
      <c r="AH31" s="139"/>
      <c r="AI31" s="137">
        <f>SUM(L8:N32,AI8:AL30)</f>
        <v>12219</v>
      </c>
      <c r="AJ31" s="138"/>
      <c r="AK31" s="138"/>
      <c r="AL31" s="139"/>
      <c r="AM31" s="136">
        <f>AE31+AI31</f>
        <v>23389</v>
      </c>
      <c r="AN31" s="136"/>
      <c r="AO31" s="136"/>
      <c r="AP31" s="136"/>
      <c r="AQ31" s="25"/>
      <c r="AR31" s="77" t="s">
        <v>81</v>
      </c>
      <c r="AS31" s="30">
        <f>AM31</f>
        <v>23389</v>
      </c>
      <c r="AT31" s="30">
        <f>AT29+AT30</f>
        <v>9957</v>
      </c>
      <c r="AU31" s="32">
        <f>IF(OR(AS31=0,AT31=0),"",ROUNDDOWN(AT31/AS31,4))</f>
        <v>0.42570000000000002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410</v>
      </c>
      <c r="G32" s="148"/>
      <c r="H32" s="149"/>
      <c r="I32" s="147">
        <v>362</v>
      </c>
      <c r="J32" s="148"/>
      <c r="K32" s="149"/>
      <c r="L32" s="147">
        <v>413</v>
      </c>
      <c r="M32" s="148"/>
      <c r="N32" s="149"/>
      <c r="O32" s="147">
        <f t="shared" si="0"/>
        <v>775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76"/>
      <c r="AS33" s="19"/>
      <c r="AT33" s="19"/>
      <c r="AU33" s="19"/>
    </row>
    <row r="34" spans="1:47" ht="18.75" customHeight="1" x14ac:dyDescent="0.15">
      <c r="A34" s="19"/>
      <c r="B34" s="19"/>
      <c r="C34" s="19"/>
      <c r="D34" s="75" t="s">
        <v>141</v>
      </c>
      <c r="E34" s="141">
        <v>-79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-512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5" t="s">
        <v>143</v>
      </c>
      <c r="AH34" s="115">
        <f>AT31</f>
        <v>9957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76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76"/>
      <c r="AS35" s="19"/>
      <c r="AT35" s="19"/>
      <c r="AU35" s="19"/>
    </row>
    <row r="36" spans="1:47" ht="18.75" customHeight="1" x14ac:dyDescent="0.15">
      <c r="A36" s="19"/>
      <c r="B36" s="19"/>
      <c r="C36" s="19"/>
      <c r="D36" s="75" t="s">
        <v>141</v>
      </c>
      <c r="E36" s="142">
        <v>11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-54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75" t="s">
        <v>78</v>
      </c>
      <c r="AH36" s="115">
        <f>AT29</f>
        <v>4213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76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75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76"/>
      <c r="AS37" s="19"/>
      <c r="AT37" s="19"/>
      <c r="AU37" s="19"/>
    </row>
    <row r="38" spans="1:47" ht="18.75" customHeight="1" x14ac:dyDescent="0.15">
      <c r="A38" s="19"/>
      <c r="B38" s="19"/>
      <c r="C38" s="78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75" t="s">
        <v>80</v>
      </c>
      <c r="AH38" s="115">
        <f>AT30</f>
        <v>5744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76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75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76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75" t="s">
        <v>133</v>
      </c>
      <c r="AH40" s="150">
        <f>IF(OR(AH34=0,AM31=0),"",ROUNDDOWN(AH34/AM31*100,2))</f>
        <v>42.57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76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76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>
        <v>1</v>
      </c>
      <c r="H42" s="19">
        <v>4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4</v>
      </c>
      <c r="U42" s="19">
        <v>3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76"/>
      <c r="AS42" s="19"/>
      <c r="AT42" s="19"/>
      <c r="AU42" s="19"/>
    </row>
  </sheetData>
  <mergeCells count="284">
    <mergeCell ref="E36:F36"/>
    <mergeCell ref="O36:R36"/>
    <mergeCell ref="AH36:AL36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28" zoomScaleSheetLayoutView="100" workbookViewId="0">
      <selection activeCell="AS5" sqref="AS5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17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20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20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23"/>
      <c r="H3" s="23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20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AS3" s="19"/>
      <c r="AT3" s="19"/>
      <c r="AU3" s="19"/>
    </row>
    <row r="4" spans="1:47" ht="18.75" customHeight="1" x14ac:dyDescent="0.15">
      <c r="A4" s="19"/>
      <c r="B4" s="19"/>
      <c r="C4" s="19"/>
      <c r="D4" s="20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27"/>
      <c r="P4" s="27"/>
      <c r="Q4" s="116" t="s">
        <v>83</v>
      </c>
      <c r="R4" s="116"/>
      <c r="S4" s="116"/>
      <c r="T4" s="117">
        <v>118.23</v>
      </c>
      <c r="U4" s="117"/>
      <c r="V4" s="117"/>
      <c r="W4" s="117"/>
      <c r="X4" s="27" t="s">
        <v>84</v>
      </c>
      <c r="Y4" s="27"/>
      <c r="Z4" s="27"/>
      <c r="AA4" s="19"/>
      <c r="AB4" s="19"/>
      <c r="AC4" s="19"/>
      <c r="AD4" s="19"/>
      <c r="AE4" s="19"/>
      <c r="AF4" s="25"/>
      <c r="AG4" s="19"/>
      <c r="AH4" s="20"/>
      <c r="AI4" s="19"/>
      <c r="AJ4" s="19"/>
      <c r="AK4" s="23"/>
      <c r="AL4" s="20"/>
      <c r="AM4" s="27"/>
      <c r="AN4" s="19"/>
      <c r="AO4" s="19"/>
      <c r="AP4" s="23"/>
      <c r="AQ4" s="19"/>
      <c r="AR4" s="20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  <c r="AA5" s="20"/>
      <c r="AB5" s="20"/>
      <c r="AC5" s="20"/>
      <c r="AD5" s="118" t="s">
        <v>85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20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20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1791</v>
      </c>
      <c r="G8" s="130"/>
      <c r="H8" s="131"/>
      <c r="I8" s="129">
        <v>1771</v>
      </c>
      <c r="J8" s="130"/>
      <c r="K8" s="131"/>
      <c r="L8" s="129">
        <v>1939</v>
      </c>
      <c r="M8" s="130"/>
      <c r="N8" s="131"/>
      <c r="O8" s="129">
        <f t="shared" ref="O8:O32" si="0">I8+L8</f>
        <v>3710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459</v>
      </c>
      <c r="AB8" s="130"/>
      <c r="AC8" s="130"/>
      <c r="AD8" s="131"/>
      <c r="AE8" s="129">
        <v>465</v>
      </c>
      <c r="AF8" s="130"/>
      <c r="AG8" s="130"/>
      <c r="AH8" s="131"/>
      <c r="AI8" s="129">
        <v>504</v>
      </c>
      <c r="AJ8" s="130"/>
      <c r="AK8" s="130"/>
      <c r="AL8" s="131"/>
      <c r="AM8" s="135">
        <f t="shared" ref="AM8:AM30" si="1">AE8+AI8</f>
        <v>969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90</v>
      </c>
      <c r="G9" s="138"/>
      <c r="H9" s="139"/>
      <c r="I9" s="137">
        <v>81</v>
      </c>
      <c r="J9" s="138"/>
      <c r="K9" s="139"/>
      <c r="L9" s="137">
        <v>72</v>
      </c>
      <c r="M9" s="138"/>
      <c r="N9" s="139"/>
      <c r="O9" s="137">
        <f t="shared" si="0"/>
        <v>153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60</v>
      </c>
      <c r="AB9" s="138"/>
      <c r="AC9" s="138"/>
      <c r="AD9" s="139"/>
      <c r="AE9" s="137">
        <v>54</v>
      </c>
      <c r="AF9" s="138"/>
      <c r="AG9" s="138"/>
      <c r="AH9" s="139"/>
      <c r="AI9" s="137">
        <v>63</v>
      </c>
      <c r="AJ9" s="138"/>
      <c r="AK9" s="138"/>
      <c r="AL9" s="139"/>
      <c r="AM9" s="136">
        <f t="shared" si="1"/>
        <v>117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213</v>
      </c>
      <c r="G10" s="138"/>
      <c r="H10" s="139"/>
      <c r="I10" s="137">
        <v>173</v>
      </c>
      <c r="J10" s="138"/>
      <c r="K10" s="139"/>
      <c r="L10" s="137">
        <v>202</v>
      </c>
      <c r="M10" s="138"/>
      <c r="N10" s="139"/>
      <c r="O10" s="137">
        <f t="shared" si="0"/>
        <v>375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272</v>
      </c>
      <c r="AB10" s="138"/>
      <c r="AC10" s="138"/>
      <c r="AD10" s="139"/>
      <c r="AE10" s="137">
        <v>264</v>
      </c>
      <c r="AF10" s="138"/>
      <c r="AG10" s="138"/>
      <c r="AH10" s="139"/>
      <c r="AI10" s="137">
        <v>285</v>
      </c>
      <c r="AJ10" s="138"/>
      <c r="AK10" s="138"/>
      <c r="AL10" s="139"/>
      <c r="AM10" s="136">
        <f t="shared" si="1"/>
        <v>549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97</v>
      </c>
      <c r="J11" s="138"/>
      <c r="K11" s="139"/>
      <c r="L11" s="137">
        <v>114</v>
      </c>
      <c r="M11" s="138"/>
      <c r="N11" s="139"/>
      <c r="O11" s="137">
        <f t="shared" si="0"/>
        <v>211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416</v>
      </c>
      <c r="AB11" s="138"/>
      <c r="AC11" s="138"/>
      <c r="AD11" s="139"/>
      <c r="AE11" s="137">
        <v>436</v>
      </c>
      <c r="AF11" s="138"/>
      <c r="AG11" s="138"/>
      <c r="AH11" s="139"/>
      <c r="AI11" s="137">
        <v>496</v>
      </c>
      <c r="AJ11" s="138"/>
      <c r="AK11" s="138"/>
      <c r="AL11" s="139"/>
      <c r="AM11" s="136">
        <f t="shared" si="1"/>
        <v>932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166</v>
      </c>
      <c r="G12" s="138"/>
      <c r="H12" s="139"/>
      <c r="I12" s="137">
        <v>167</v>
      </c>
      <c r="J12" s="138"/>
      <c r="K12" s="139"/>
      <c r="L12" s="137">
        <v>164</v>
      </c>
      <c r="M12" s="138"/>
      <c r="N12" s="139"/>
      <c r="O12" s="137">
        <f t="shared" si="0"/>
        <v>331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166</v>
      </c>
      <c r="AB12" s="138"/>
      <c r="AC12" s="138"/>
      <c r="AD12" s="139"/>
      <c r="AE12" s="137">
        <v>144</v>
      </c>
      <c r="AF12" s="138"/>
      <c r="AG12" s="138"/>
      <c r="AH12" s="139"/>
      <c r="AI12" s="137">
        <v>176</v>
      </c>
      <c r="AJ12" s="138"/>
      <c r="AK12" s="138"/>
      <c r="AL12" s="139"/>
      <c r="AM12" s="136">
        <f t="shared" si="1"/>
        <v>320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110</v>
      </c>
      <c r="G13" s="138"/>
      <c r="H13" s="139"/>
      <c r="I13" s="137">
        <v>95</v>
      </c>
      <c r="J13" s="138"/>
      <c r="K13" s="139"/>
      <c r="L13" s="137">
        <v>97</v>
      </c>
      <c r="M13" s="138"/>
      <c r="N13" s="139"/>
      <c r="O13" s="137">
        <f t="shared" si="0"/>
        <v>192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122</v>
      </c>
      <c r="AJ13" s="138"/>
      <c r="AK13" s="138"/>
      <c r="AL13" s="139"/>
      <c r="AM13" s="136">
        <f t="shared" si="1"/>
        <v>240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1320</v>
      </c>
      <c r="AB14" s="138"/>
      <c r="AC14" s="138"/>
      <c r="AD14" s="139"/>
      <c r="AE14" s="137">
        <v>1213</v>
      </c>
      <c r="AF14" s="138"/>
      <c r="AG14" s="138"/>
      <c r="AH14" s="139"/>
      <c r="AI14" s="137">
        <v>1351</v>
      </c>
      <c r="AJ14" s="138"/>
      <c r="AK14" s="138"/>
      <c r="AL14" s="139"/>
      <c r="AM14" s="136">
        <f t="shared" si="1"/>
        <v>2564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244</v>
      </c>
      <c r="G15" s="138"/>
      <c r="H15" s="139"/>
      <c r="I15" s="137">
        <v>248</v>
      </c>
      <c r="J15" s="138"/>
      <c r="K15" s="139"/>
      <c r="L15" s="137">
        <v>273</v>
      </c>
      <c r="M15" s="138"/>
      <c r="N15" s="139"/>
      <c r="O15" s="137">
        <f t="shared" si="0"/>
        <v>521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19</v>
      </c>
      <c r="AB15" s="138"/>
      <c r="AC15" s="138"/>
      <c r="AD15" s="139"/>
      <c r="AE15" s="137">
        <v>11</v>
      </c>
      <c r="AF15" s="138"/>
      <c r="AG15" s="138"/>
      <c r="AH15" s="139"/>
      <c r="AI15" s="137">
        <v>15</v>
      </c>
      <c r="AJ15" s="138"/>
      <c r="AK15" s="138"/>
      <c r="AL15" s="139"/>
      <c r="AM15" s="136">
        <f t="shared" si="1"/>
        <v>26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240</v>
      </c>
      <c r="G16" s="138"/>
      <c r="H16" s="139"/>
      <c r="I16" s="137">
        <v>212</v>
      </c>
      <c r="J16" s="138"/>
      <c r="K16" s="139"/>
      <c r="L16" s="137">
        <v>247</v>
      </c>
      <c r="M16" s="138"/>
      <c r="N16" s="139"/>
      <c r="O16" s="137">
        <f t="shared" si="0"/>
        <v>459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52</v>
      </c>
      <c r="AB16" s="138"/>
      <c r="AC16" s="138"/>
      <c r="AD16" s="139"/>
      <c r="AE16" s="137">
        <v>41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95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142</v>
      </c>
      <c r="G17" s="138"/>
      <c r="H17" s="139"/>
      <c r="I17" s="137">
        <v>182</v>
      </c>
      <c r="J17" s="138"/>
      <c r="K17" s="139"/>
      <c r="L17" s="137">
        <v>197</v>
      </c>
      <c r="M17" s="138"/>
      <c r="N17" s="139"/>
      <c r="O17" s="137">
        <f t="shared" si="0"/>
        <v>379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237</v>
      </c>
      <c r="AB17" s="138"/>
      <c r="AC17" s="138"/>
      <c r="AD17" s="139"/>
      <c r="AE17" s="137">
        <v>226</v>
      </c>
      <c r="AF17" s="138"/>
      <c r="AG17" s="138"/>
      <c r="AH17" s="139"/>
      <c r="AI17" s="137">
        <v>243</v>
      </c>
      <c r="AJ17" s="138"/>
      <c r="AK17" s="138"/>
      <c r="AL17" s="139"/>
      <c r="AM17" s="136">
        <f t="shared" si="1"/>
        <v>469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148</v>
      </c>
      <c r="G18" s="138"/>
      <c r="H18" s="139"/>
      <c r="I18" s="137">
        <v>150</v>
      </c>
      <c r="J18" s="138"/>
      <c r="K18" s="139"/>
      <c r="L18" s="137">
        <v>174</v>
      </c>
      <c r="M18" s="138"/>
      <c r="N18" s="139"/>
      <c r="O18" s="137">
        <f t="shared" si="0"/>
        <v>324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226</v>
      </c>
      <c r="AB18" s="138"/>
      <c r="AC18" s="138"/>
      <c r="AD18" s="139"/>
      <c r="AE18" s="137">
        <v>182</v>
      </c>
      <c r="AF18" s="138"/>
      <c r="AG18" s="138"/>
      <c r="AH18" s="139"/>
      <c r="AI18" s="137">
        <v>196</v>
      </c>
      <c r="AJ18" s="138"/>
      <c r="AK18" s="138"/>
      <c r="AL18" s="139"/>
      <c r="AM18" s="136">
        <f t="shared" si="1"/>
        <v>378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146</v>
      </c>
      <c r="G19" s="138"/>
      <c r="H19" s="139"/>
      <c r="I19" s="137">
        <v>129</v>
      </c>
      <c r="J19" s="138"/>
      <c r="K19" s="139"/>
      <c r="L19" s="137">
        <v>146</v>
      </c>
      <c r="M19" s="138"/>
      <c r="N19" s="139"/>
      <c r="O19" s="137">
        <f t="shared" si="0"/>
        <v>275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50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109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74</v>
      </c>
      <c r="G20" s="138"/>
      <c r="H20" s="139"/>
      <c r="I20" s="137">
        <v>63</v>
      </c>
      <c r="J20" s="138"/>
      <c r="K20" s="139"/>
      <c r="L20" s="137">
        <v>60</v>
      </c>
      <c r="M20" s="138"/>
      <c r="N20" s="139"/>
      <c r="O20" s="137">
        <f t="shared" si="0"/>
        <v>123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108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127</v>
      </c>
      <c r="AJ20" s="138"/>
      <c r="AK20" s="138"/>
      <c r="AL20" s="139"/>
      <c r="AM20" s="136">
        <f t="shared" si="1"/>
        <v>220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80</v>
      </c>
      <c r="G21" s="138"/>
      <c r="H21" s="139"/>
      <c r="I21" s="137">
        <v>47</v>
      </c>
      <c r="J21" s="138"/>
      <c r="K21" s="139"/>
      <c r="L21" s="137">
        <v>70</v>
      </c>
      <c r="M21" s="138"/>
      <c r="N21" s="139"/>
      <c r="O21" s="137">
        <f t="shared" si="0"/>
        <v>117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106</v>
      </c>
      <c r="AB21" s="138"/>
      <c r="AC21" s="138"/>
      <c r="AD21" s="139"/>
      <c r="AE21" s="137">
        <v>91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203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43</v>
      </c>
      <c r="G22" s="138"/>
      <c r="H22" s="139"/>
      <c r="I22" s="137">
        <v>32</v>
      </c>
      <c r="J22" s="138"/>
      <c r="K22" s="139"/>
      <c r="L22" s="137">
        <v>42</v>
      </c>
      <c r="M22" s="138"/>
      <c r="N22" s="139"/>
      <c r="O22" s="137">
        <f t="shared" si="0"/>
        <v>74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247</v>
      </c>
      <c r="AB22" s="138"/>
      <c r="AC22" s="138"/>
      <c r="AD22" s="139"/>
      <c r="AE22" s="137">
        <v>240</v>
      </c>
      <c r="AF22" s="138"/>
      <c r="AG22" s="138"/>
      <c r="AH22" s="139"/>
      <c r="AI22" s="137">
        <v>281</v>
      </c>
      <c r="AJ22" s="138"/>
      <c r="AK22" s="138"/>
      <c r="AL22" s="139"/>
      <c r="AM22" s="136">
        <f t="shared" si="1"/>
        <v>521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173</v>
      </c>
      <c r="G23" s="138"/>
      <c r="H23" s="139"/>
      <c r="I23" s="137">
        <v>152</v>
      </c>
      <c r="J23" s="138"/>
      <c r="K23" s="139"/>
      <c r="L23" s="137">
        <v>171</v>
      </c>
      <c r="M23" s="138"/>
      <c r="N23" s="139"/>
      <c r="O23" s="137">
        <f t="shared" si="0"/>
        <v>323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13</v>
      </c>
      <c r="AB23" s="138"/>
      <c r="AC23" s="138"/>
      <c r="AD23" s="139"/>
      <c r="AE23" s="137">
        <v>9</v>
      </c>
      <c r="AF23" s="138"/>
      <c r="AG23" s="138"/>
      <c r="AH23" s="139"/>
      <c r="AI23" s="137">
        <v>13</v>
      </c>
      <c r="AJ23" s="138"/>
      <c r="AK23" s="138"/>
      <c r="AL23" s="139"/>
      <c r="AM23" s="136">
        <f t="shared" si="1"/>
        <v>22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219</v>
      </c>
      <c r="G24" s="138"/>
      <c r="H24" s="139"/>
      <c r="I24" s="137">
        <v>215</v>
      </c>
      <c r="J24" s="138"/>
      <c r="K24" s="139"/>
      <c r="L24" s="137">
        <v>230</v>
      </c>
      <c r="M24" s="138"/>
      <c r="N24" s="139"/>
      <c r="O24" s="137">
        <f t="shared" si="0"/>
        <v>445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140</v>
      </c>
      <c r="AB24" s="138"/>
      <c r="AC24" s="138"/>
      <c r="AD24" s="139"/>
      <c r="AE24" s="137">
        <v>115</v>
      </c>
      <c r="AF24" s="138"/>
      <c r="AG24" s="138"/>
      <c r="AH24" s="139"/>
      <c r="AI24" s="137">
        <v>122</v>
      </c>
      <c r="AJ24" s="138"/>
      <c r="AK24" s="138"/>
      <c r="AL24" s="139"/>
      <c r="AM24" s="136">
        <f t="shared" si="1"/>
        <v>237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170</v>
      </c>
      <c r="G25" s="138"/>
      <c r="H25" s="139"/>
      <c r="I25" s="137">
        <v>151</v>
      </c>
      <c r="J25" s="138"/>
      <c r="K25" s="139"/>
      <c r="L25" s="137">
        <v>171</v>
      </c>
      <c r="M25" s="138"/>
      <c r="N25" s="139"/>
      <c r="O25" s="137">
        <f t="shared" si="0"/>
        <v>322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242</v>
      </c>
      <c r="AB25" s="138"/>
      <c r="AC25" s="138"/>
      <c r="AD25" s="139"/>
      <c r="AE25" s="137">
        <v>189</v>
      </c>
      <c r="AF25" s="138"/>
      <c r="AG25" s="138"/>
      <c r="AH25" s="139"/>
      <c r="AI25" s="137">
        <v>198</v>
      </c>
      <c r="AJ25" s="138"/>
      <c r="AK25" s="138"/>
      <c r="AL25" s="139"/>
      <c r="AM25" s="136">
        <f t="shared" si="1"/>
        <v>387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171</v>
      </c>
      <c r="G26" s="138"/>
      <c r="H26" s="139"/>
      <c r="I26" s="137">
        <v>160</v>
      </c>
      <c r="J26" s="138"/>
      <c r="K26" s="139"/>
      <c r="L26" s="137">
        <v>177</v>
      </c>
      <c r="M26" s="138"/>
      <c r="N26" s="139"/>
      <c r="O26" s="137">
        <f t="shared" si="0"/>
        <v>337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144</v>
      </c>
      <c r="AB26" s="138"/>
      <c r="AC26" s="138"/>
      <c r="AD26" s="139"/>
      <c r="AE26" s="137">
        <v>129</v>
      </c>
      <c r="AF26" s="138"/>
      <c r="AG26" s="138"/>
      <c r="AH26" s="139"/>
      <c r="AI26" s="137">
        <v>140</v>
      </c>
      <c r="AJ26" s="138"/>
      <c r="AK26" s="138"/>
      <c r="AL26" s="139"/>
      <c r="AM26" s="136">
        <f t="shared" si="1"/>
        <v>269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138</v>
      </c>
      <c r="G27" s="138"/>
      <c r="H27" s="139"/>
      <c r="I27" s="137">
        <v>121</v>
      </c>
      <c r="J27" s="138"/>
      <c r="K27" s="139"/>
      <c r="L27" s="137">
        <v>139</v>
      </c>
      <c r="M27" s="138"/>
      <c r="N27" s="139"/>
      <c r="O27" s="137">
        <f t="shared" si="0"/>
        <v>260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180</v>
      </c>
      <c r="AB27" s="138"/>
      <c r="AC27" s="138"/>
      <c r="AD27" s="139"/>
      <c r="AE27" s="137">
        <v>156</v>
      </c>
      <c r="AF27" s="138"/>
      <c r="AG27" s="138"/>
      <c r="AH27" s="139"/>
      <c r="AI27" s="137">
        <v>114</v>
      </c>
      <c r="AJ27" s="138"/>
      <c r="AK27" s="138"/>
      <c r="AL27" s="139"/>
      <c r="AM27" s="136">
        <f t="shared" si="1"/>
        <v>270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54</v>
      </c>
      <c r="G28" s="138"/>
      <c r="H28" s="139"/>
      <c r="I28" s="137">
        <v>42</v>
      </c>
      <c r="J28" s="138"/>
      <c r="K28" s="139"/>
      <c r="L28" s="137">
        <v>50</v>
      </c>
      <c r="M28" s="138"/>
      <c r="N28" s="139"/>
      <c r="O28" s="137">
        <f t="shared" si="0"/>
        <v>92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201</v>
      </c>
      <c r="AB28" s="138"/>
      <c r="AC28" s="138"/>
      <c r="AD28" s="139"/>
      <c r="AE28" s="137">
        <v>168</v>
      </c>
      <c r="AF28" s="138"/>
      <c r="AG28" s="138"/>
      <c r="AH28" s="139"/>
      <c r="AI28" s="137">
        <v>196</v>
      </c>
      <c r="AJ28" s="138"/>
      <c r="AK28" s="138"/>
      <c r="AL28" s="139"/>
      <c r="AM28" s="136">
        <f t="shared" si="1"/>
        <v>364</v>
      </c>
      <c r="AN28" s="136"/>
      <c r="AO28" s="136"/>
      <c r="AP28" s="136"/>
      <c r="AQ28" s="25"/>
      <c r="AR28" s="29"/>
      <c r="AS28" s="29" t="s">
        <v>131</v>
      </c>
      <c r="AT28" s="29" t="s">
        <v>132</v>
      </c>
      <c r="AU28" s="29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80</v>
      </c>
      <c r="G29" s="138"/>
      <c r="H29" s="139"/>
      <c r="I29" s="137">
        <v>66</v>
      </c>
      <c r="J29" s="138"/>
      <c r="K29" s="139"/>
      <c r="L29" s="137">
        <v>81</v>
      </c>
      <c r="M29" s="138"/>
      <c r="N29" s="139"/>
      <c r="O29" s="137">
        <f t="shared" si="0"/>
        <v>147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189</v>
      </c>
      <c r="AB29" s="138"/>
      <c r="AC29" s="138"/>
      <c r="AD29" s="139"/>
      <c r="AE29" s="137">
        <v>185</v>
      </c>
      <c r="AF29" s="138"/>
      <c r="AG29" s="138"/>
      <c r="AH29" s="139"/>
      <c r="AI29" s="137">
        <v>135</v>
      </c>
      <c r="AJ29" s="138"/>
      <c r="AK29" s="138"/>
      <c r="AL29" s="139"/>
      <c r="AM29" s="136">
        <f t="shared" si="1"/>
        <v>320</v>
      </c>
      <c r="AN29" s="136"/>
      <c r="AO29" s="136"/>
      <c r="AP29" s="136"/>
      <c r="AQ29" s="25"/>
      <c r="AR29" s="29" t="s">
        <v>78</v>
      </c>
      <c r="AS29" s="30">
        <f>AE31</f>
        <v>11366</v>
      </c>
      <c r="AT29" s="31">
        <v>4265</v>
      </c>
      <c r="AU29" s="32">
        <f>IF(OR(AS29=0,AT29=0),"",ROUNDDOWN(AT29/AS29,4))</f>
        <v>0.37519999999999998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1476</v>
      </c>
      <c r="G30" s="138"/>
      <c r="H30" s="139"/>
      <c r="I30" s="137">
        <v>1465</v>
      </c>
      <c r="J30" s="138"/>
      <c r="K30" s="139"/>
      <c r="L30" s="137">
        <v>1598</v>
      </c>
      <c r="M30" s="138"/>
      <c r="N30" s="139"/>
      <c r="O30" s="137">
        <f>I30+L30</f>
        <v>3063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42</v>
      </c>
      <c r="AB30" s="138"/>
      <c r="AC30" s="138"/>
      <c r="AD30" s="139"/>
      <c r="AE30" s="137">
        <v>41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90</v>
      </c>
      <c r="AN30" s="136"/>
      <c r="AO30" s="136"/>
      <c r="AP30" s="136"/>
      <c r="AQ30" s="25"/>
      <c r="AR30" s="29" t="s">
        <v>80</v>
      </c>
      <c r="AS30" s="30">
        <f>AI31</f>
        <v>12451</v>
      </c>
      <c r="AT30" s="31">
        <v>5805</v>
      </c>
      <c r="AU30" s="32">
        <f>IF(OR(AS30=0,AT30=0),"",ROUNDDOWN(AT30/AS30,4))</f>
        <v>0.4662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539</v>
      </c>
      <c r="G31" s="138"/>
      <c r="H31" s="139"/>
      <c r="I31" s="137">
        <v>548</v>
      </c>
      <c r="J31" s="138"/>
      <c r="K31" s="139"/>
      <c r="L31" s="137">
        <v>566</v>
      </c>
      <c r="M31" s="138"/>
      <c r="N31" s="139"/>
      <c r="O31" s="137">
        <f t="shared" si="0"/>
        <v>1114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12065</v>
      </c>
      <c r="AB31" s="138"/>
      <c r="AC31" s="138"/>
      <c r="AD31" s="139"/>
      <c r="AE31" s="137">
        <f>SUM(I8:K32,AE8:AH30)</f>
        <v>11366</v>
      </c>
      <c r="AF31" s="138"/>
      <c r="AG31" s="138"/>
      <c r="AH31" s="139"/>
      <c r="AI31" s="137">
        <f>SUM(L8:N32,AI8:AL30)</f>
        <v>12451</v>
      </c>
      <c r="AJ31" s="138"/>
      <c r="AK31" s="138"/>
      <c r="AL31" s="139"/>
      <c r="AM31" s="136">
        <f>AE31+AI31</f>
        <v>23817</v>
      </c>
      <c r="AN31" s="136"/>
      <c r="AO31" s="136"/>
      <c r="AP31" s="136"/>
      <c r="AQ31" s="25"/>
      <c r="AR31" s="29" t="s">
        <v>81</v>
      </c>
      <c r="AS31" s="30">
        <f>AM31</f>
        <v>23817</v>
      </c>
      <c r="AT31" s="30">
        <f>AT29+AT30</f>
        <v>10070</v>
      </c>
      <c r="AU31" s="32">
        <f>IF(OR(AS31=0,AT31=0),"",ROUNDDOWN(AT31/AS31,4))</f>
        <v>0.42280000000000001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405</v>
      </c>
      <c r="G32" s="148"/>
      <c r="H32" s="149"/>
      <c r="I32" s="147">
        <v>373</v>
      </c>
      <c r="J32" s="148"/>
      <c r="K32" s="149"/>
      <c r="L32" s="147">
        <v>417</v>
      </c>
      <c r="M32" s="148"/>
      <c r="N32" s="149"/>
      <c r="O32" s="147">
        <f t="shared" si="0"/>
        <v>790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  <c r="AS33" s="19"/>
      <c r="AT33" s="19"/>
      <c r="AU33" s="19"/>
    </row>
    <row r="34" spans="1:47" ht="18.75" customHeight="1" x14ac:dyDescent="0.15">
      <c r="A34" s="19"/>
      <c r="B34" s="19"/>
      <c r="C34" s="19"/>
      <c r="D34" s="23" t="s">
        <v>141</v>
      </c>
      <c r="E34" s="141">
        <f>AM31-23848</f>
        <v>-31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f>AM31-24326</f>
        <v>-509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23" t="s">
        <v>143</v>
      </c>
      <c r="AH34" s="115">
        <f>AT31</f>
        <v>10070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20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  <c r="AS35" s="19"/>
      <c r="AT35" s="19"/>
      <c r="AU35" s="19"/>
    </row>
    <row r="36" spans="1:47" ht="18.75" customHeight="1" x14ac:dyDescent="0.15">
      <c r="A36" s="19"/>
      <c r="B36" s="19"/>
      <c r="C36" s="19"/>
      <c r="D36" s="23" t="s">
        <v>141</v>
      </c>
      <c r="E36" s="142">
        <f>AA31-12082</f>
        <v>-17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f>AA31-12196</f>
        <v>-131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23" t="s">
        <v>78</v>
      </c>
      <c r="AH36" s="115">
        <f>AT29</f>
        <v>4265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20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3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  <c r="AS37" s="19"/>
      <c r="AT37" s="19"/>
      <c r="AU37" s="19"/>
    </row>
    <row r="38" spans="1:47" ht="18.75" customHeight="1" x14ac:dyDescent="0.15">
      <c r="A38" s="19"/>
      <c r="B38" s="19"/>
      <c r="C38" s="27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3" t="s">
        <v>80</v>
      </c>
      <c r="AH38" s="115">
        <f>AT30</f>
        <v>5805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20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3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23" t="s">
        <v>133</v>
      </c>
      <c r="AH40" s="150">
        <f>IF(OR(AH34=0,AM31=0),"",ROUNDDOWN(AH34/AM31*100,2))</f>
        <v>42.28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20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21">
        <v>7</v>
      </c>
      <c r="H42" s="121"/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21">
        <v>38</v>
      </c>
      <c r="U42" s="121"/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  <c r="AS42" s="19"/>
      <c r="AT42" s="19"/>
      <c r="AU42" s="19"/>
    </row>
  </sheetData>
  <mergeCells count="286"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  <mergeCell ref="B31:E31"/>
    <mergeCell ref="F31:H31"/>
    <mergeCell ref="I31:K31"/>
    <mergeCell ref="L31:N31"/>
    <mergeCell ref="O31:R31"/>
    <mergeCell ref="S31:Z31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3" zoomScaleSheetLayoutView="100" workbookViewId="0">
      <selection activeCell="M36" sqref="M36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18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22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22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24"/>
      <c r="H3" s="24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22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2"/>
      <c r="AS3" s="19"/>
      <c r="AT3" s="19"/>
      <c r="AU3" s="19"/>
    </row>
    <row r="4" spans="1:47" ht="18.75" customHeight="1" x14ac:dyDescent="0.15">
      <c r="A4" s="19"/>
      <c r="B4" s="19"/>
      <c r="C4" s="19"/>
      <c r="D4" s="22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27"/>
      <c r="P4" s="27"/>
      <c r="Q4" s="116" t="s">
        <v>83</v>
      </c>
      <c r="R4" s="116"/>
      <c r="S4" s="116"/>
      <c r="T4" s="117">
        <v>118.23</v>
      </c>
      <c r="U4" s="117"/>
      <c r="V4" s="117"/>
      <c r="W4" s="117"/>
      <c r="X4" s="27" t="s">
        <v>84</v>
      </c>
      <c r="Y4" s="27"/>
      <c r="Z4" s="27"/>
      <c r="AA4" s="19"/>
      <c r="AB4" s="19"/>
      <c r="AC4" s="19"/>
      <c r="AD4" s="19"/>
      <c r="AE4" s="19"/>
      <c r="AF4" s="25"/>
      <c r="AG4" s="19"/>
      <c r="AH4" s="22"/>
      <c r="AI4" s="19"/>
      <c r="AJ4" s="19"/>
      <c r="AK4" s="24"/>
      <c r="AL4" s="22"/>
      <c r="AM4" s="27"/>
      <c r="AN4" s="19"/>
      <c r="AO4" s="19"/>
      <c r="AP4" s="24"/>
      <c r="AQ4" s="19"/>
      <c r="AR4" s="22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2"/>
      <c r="AA5" s="22"/>
      <c r="AB5" s="22"/>
      <c r="AC5" s="22"/>
      <c r="AD5" s="118" t="s">
        <v>150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22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22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1792</v>
      </c>
      <c r="G8" s="130"/>
      <c r="H8" s="131"/>
      <c r="I8" s="129">
        <v>1769</v>
      </c>
      <c r="J8" s="130"/>
      <c r="K8" s="131"/>
      <c r="L8" s="129">
        <v>1936</v>
      </c>
      <c r="M8" s="130"/>
      <c r="N8" s="131"/>
      <c r="O8" s="129">
        <f t="shared" ref="O8:O32" si="0">I8+L8</f>
        <v>3705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462</v>
      </c>
      <c r="AB8" s="130"/>
      <c r="AC8" s="130"/>
      <c r="AD8" s="131"/>
      <c r="AE8" s="129">
        <v>467</v>
      </c>
      <c r="AF8" s="130"/>
      <c r="AG8" s="130"/>
      <c r="AH8" s="131"/>
      <c r="AI8" s="129">
        <v>506</v>
      </c>
      <c r="AJ8" s="130"/>
      <c r="AK8" s="130"/>
      <c r="AL8" s="131"/>
      <c r="AM8" s="135">
        <f t="shared" ref="AM8:AM30" si="1">AE8+AI8</f>
        <v>973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92</v>
      </c>
      <c r="G9" s="138"/>
      <c r="H9" s="139"/>
      <c r="I9" s="137">
        <v>83</v>
      </c>
      <c r="J9" s="138"/>
      <c r="K9" s="139"/>
      <c r="L9" s="137">
        <v>72</v>
      </c>
      <c r="M9" s="138"/>
      <c r="N9" s="139"/>
      <c r="O9" s="137">
        <f t="shared" si="0"/>
        <v>155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60</v>
      </c>
      <c r="AB9" s="138"/>
      <c r="AC9" s="138"/>
      <c r="AD9" s="139"/>
      <c r="AE9" s="137">
        <v>54</v>
      </c>
      <c r="AF9" s="138"/>
      <c r="AG9" s="138"/>
      <c r="AH9" s="139"/>
      <c r="AI9" s="137">
        <v>63</v>
      </c>
      <c r="AJ9" s="138"/>
      <c r="AK9" s="138"/>
      <c r="AL9" s="139"/>
      <c r="AM9" s="136">
        <f t="shared" si="1"/>
        <v>117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214</v>
      </c>
      <c r="G10" s="138"/>
      <c r="H10" s="139"/>
      <c r="I10" s="137">
        <v>173</v>
      </c>
      <c r="J10" s="138"/>
      <c r="K10" s="139"/>
      <c r="L10" s="137">
        <v>203</v>
      </c>
      <c r="M10" s="138"/>
      <c r="N10" s="139"/>
      <c r="O10" s="137">
        <f t="shared" si="0"/>
        <v>376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272</v>
      </c>
      <c r="AB10" s="138"/>
      <c r="AC10" s="138"/>
      <c r="AD10" s="139"/>
      <c r="AE10" s="137">
        <v>266</v>
      </c>
      <c r="AF10" s="138"/>
      <c r="AG10" s="138"/>
      <c r="AH10" s="139"/>
      <c r="AI10" s="137">
        <v>285</v>
      </c>
      <c r="AJ10" s="138"/>
      <c r="AK10" s="138"/>
      <c r="AL10" s="139"/>
      <c r="AM10" s="136">
        <f t="shared" si="1"/>
        <v>551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97</v>
      </c>
      <c r="J11" s="138"/>
      <c r="K11" s="139"/>
      <c r="L11" s="137">
        <v>114</v>
      </c>
      <c r="M11" s="138"/>
      <c r="N11" s="139"/>
      <c r="O11" s="137">
        <f t="shared" si="0"/>
        <v>211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417</v>
      </c>
      <c r="AB11" s="138"/>
      <c r="AC11" s="138"/>
      <c r="AD11" s="139"/>
      <c r="AE11" s="137">
        <v>437</v>
      </c>
      <c r="AF11" s="138"/>
      <c r="AG11" s="138"/>
      <c r="AH11" s="139"/>
      <c r="AI11" s="137">
        <v>499</v>
      </c>
      <c r="AJ11" s="138"/>
      <c r="AK11" s="138"/>
      <c r="AL11" s="139"/>
      <c r="AM11" s="136">
        <f t="shared" si="1"/>
        <v>936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166</v>
      </c>
      <c r="G12" s="138"/>
      <c r="H12" s="139"/>
      <c r="I12" s="137">
        <v>167</v>
      </c>
      <c r="J12" s="138"/>
      <c r="K12" s="139"/>
      <c r="L12" s="137">
        <v>165</v>
      </c>
      <c r="M12" s="138"/>
      <c r="N12" s="139"/>
      <c r="O12" s="137">
        <f t="shared" si="0"/>
        <v>332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165</v>
      </c>
      <c r="AB12" s="138"/>
      <c r="AC12" s="138"/>
      <c r="AD12" s="139"/>
      <c r="AE12" s="137">
        <v>144</v>
      </c>
      <c r="AF12" s="138"/>
      <c r="AG12" s="138"/>
      <c r="AH12" s="139"/>
      <c r="AI12" s="137">
        <v>175</v>
      </c>
      <c r="AJ12" s="138"/>
      <c r="AK12" s="138"/>
      <c r="AL12" s="139"/>
      <c r="AM12" s="136">
        <f t="shared" si="1"/>
        <v>319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109</v>
      </c>
      <c r="G13" s="138"/>
      <c r="H13" s="139"/>
      <c r="I13" s="137">
        <v>95</v>
      </c>
      <c r="J13" s="138"/>
      <c r="K13" s="139"/>
      <c r="L13" s="137">
        <v>97</v>
      </c>
      <c r="M13" s="138"/>
      <c r="N13" s="139"/>
      <c r="O13" s="137">
        <f t="shared" si="0"/>
        <v>192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121</v>
      </c>
      <c r="AJ13" s="138"/>
      <c r="AK13" s="138"/>
      <c r="AL13" s="139"/>
      <c r="AM13" s="136">
        <f t="shared" si="1"/>
        <v>239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1316</v>
      </c>
      <c r="AB14" s="138"/>
      <c r="AC14" s="138"/>
      <c r="AD14" s="139"/>
      <c r="AE14" s="137">
        <v>1208</v>
      </c>
      <c r="AF14" s="138"/>
      <c r="AG14" s="138"/>
      <c r="AH14" s="139"/>
      <c r="AI14" s="137">
        <v>1349</v>
      </c>
      <c r="AJ14" s="138"/>
      <c r="AK14" s="138"/>
      <c r="AL14" s="139"/>
      <c r="AM14" s="136">
        <f t="shared" si="1"/>
        <v>2557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243</v>
      </c>
      <c r="G15" s="138"/>
      <c r="H15" s="139"/>
      <c r="I15" s="137">
        <v>249</v>
      </c>
      <c r="J15" s="138"/>
      <c r="K15" s="139"/>
      <c r="L15" s="137">
        <v>269</v>
      </c>
      <c r="M15" s="138"/>
      <c r="N15" s="139"/>
      <c r="O15" s="137">
        <f t="shared" si="0"/>
        <v>518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19</v>
      </c>
      <c r="AB15" s="138"/>
      <c r="AC15" s="138"/>
      <c r="AD15" s="139"/>
      <c r="AE15" s="137">
        <v>11</v>
      </c>
      <c r="AF15" s="138"/>
      <c r="AG15" s="138"/>
      <c r="AH15" s="139"/>
      <c r="AI15" s="137">
        <v>15</v>
      </c>
      <c r="AJ15" s="138"/>
      <c r="AK15" s="138"/>
      <c r="AL15" s="139"/>
      <c r="AM15" s="136">
        <f t="shared" si="1"/>
        <v>26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242</v>
      </c>
      <c r="G16" s="138"/>
      <c r="H16" s="139"/>
      <c r="I16" s="137">
        <v>213</v>
      </c>
      <c r="J16" s="138"/>
      <c r="K16" s="139"/>
      <c r="L16" s="137">
        <v>248</v>
      </c>
      <c r="M16" s="138"/>
      <c r="N16" s="139"/>
      <c r="O16" s="137">
        <f t="shared" si="0"/>
        <v>461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52</v>
      </c>
      <c r="AB16" s="138"/>
      <c r="AC16" s="138"/>
      <c r="AD16" s="139"/>
      <c r="AE16" s="137">
        <v>41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95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144</v>
      </c>
      <c r="G17" s="138"/>
      <c r="H17" s="139"/>
      <c r="I17" s="137">
        <v>182</v>
      </c>
      <c r="J17" s="138"/>
      <c r="K17" s="139"/>
      <c r="L17" s="137">
        <v>202</v>
      </c>
      <c r="M17" s="138"/>
      <c r="N17" s="139"/>
      <c r="O17" s="137">
        <f t="shared" si="0"/>
        <v>384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224</v>
      </c>
      <c r="AF17" s="138"/>
      <c r="AG17" s="138"/>
      <c r="AH17" s="139"/>
      <c r="AI17" s="137">
        <v>243</v>
      </c>
      <c r="AJ17" s="138"/>
      <c r="AK17" s="138"/>
      <c r="AL17" s="139"/>
      <c r="AM17" s="136">
        <f t="shared" si="1"/>
        <v>467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150</v>
      </c>
      <c r="J18" s="138"/>
      <c r="K18" s="139"/>
      <c r="L18" s="137">
        <v>175</v>
      </c>
      <c r="M18" s="138"/>
      <c r="N18" s="139"/>
      <c r="O18" s="137">
        <f t="shared" si="0"/>
        <v>325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224</v>
      </c>
      <c r="AB18" s="138"/>
      <c r="AC18" s="138"/>
      <c r="AD18" s="139"/>
      <c r="AE18" s="137">
        <v>182</v>
      </c>
      <c r="AF18" s="138"/>
      <c r="AG18" s="138"/>
      <c r="AH18" s="139"/>
      <c r="AI18" s="137">
        <v>194</v>
      </c>
      <c r="AJ18" s="138"/>
      <c r="AK18" s="138"/>
      <c r="AL18" s="139"/>
      <c r="AM18" s="136">
        <f t="shared" si="1"/>
        <v>376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144</v>
      </c>
      <c r="G19" s="138"/>
      <c r="H19" s="139"/>
      <c r="I19" s="137">
        <v>128</v>
      </c>
      <c r="J19" s="138"/>
      <c r="K19" s="139"/>
      <c r="L19" s="137">
        <v>144</v>
      </c>
      <c r="M19" s="138"/>
      <c r="N19" s="139"/>
      <c r="O19" s="137">
        <f t="shared" si="0"/>
        <v>272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50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109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71</v>
      </c>
      <c r="G20" s="138"/>
      <c r="H20" s="139"/>
      <c r="I20" s="137">
        <v>61</v>
      </c>
      <c r="J20" s="138"/>
      <c r="K20" s="139"/>
      <c r="L20" s="137">
        <v>59</v>
      </c>
      <c r="M20" s="138"/>
      <c r="N20" s="139"/>
      <c r="O20" s="137">
        <f t="shared" si="0"/>
        <v>120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108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128</v>
      </c>
      <c r="AJ20" s="138"/>
      <c r="AK20" s="138"/>
      <c r="AL20" s="139"/>
      <c r="AM20" s="136">
        <f t="shared" si="1"/>
        <v>221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80</v>
      </c>
      <c r="G21" s="138"/>
      <c r="H21" s="139"/>
      <c r="I21" s="137">
        <v>47</v>
      </c>
      <c r="J21" s="138"/>
      <c r="K21" s="139"/>
      <c r="L21" s="137">
        <v>70</v>
      </c>
      <c r="M21" s="138"/>
      <c r="N21" s="139"/>
      <c r="O21" s="137">
        <f t="shared" si="0"/>
        <v>117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105</v>
      </c>
      <c r="AB21" s="138"/>
      <c r="AC21" s="138"/>
      <c r="AD21" s="139"/>
      <c r="AE21" s="137">
        <v>90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202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43</v>
      </c>
      <c r="G22" s="138"/>
      <c r="H22" s="139"/>
      <c r="I22" s="137">
        <v>31</v>
      </c>
      <c r="J22" s="138"/>
      <c r="K22" s="139"/>
      <c r="L22" s="137">
        <v>42</v>
      </c>
      <c r="M22" s="138"/>
      <c r="N22" s="139"/>
      <c r="O22" s="137">
        <f t="shared" si="0"/>
        <v>73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245</v>
      </c>
      <c r="AB22" s="138"/>
      <c r="AC22" s="138"/>
      <c r="AD22" s="139"/>
      <c r="AE22" s="137">
        <v>239</v>
      </c>
      <c r="AF22" s="138"/>
      <c r="AG22" s="138"/>
      <c r="AH22" s="139"/>
      <c r="AI22" s="137">
        <v>278</v>
      </c>
      <c r="AJ22" s="138"/>
      <c r="AK22" s="138"/>
      <c r="AL22" s="139"/>
      <c r="AM22" s="136">
        <f t="shared" si="1"/>
        <v>517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172</v>
      </c>
      <c r="G23" s="138"/>
      <c r="H23" s="139"/>
      <c r="I23" s="137">
        <v>149</v>
      </c>
      <c r="J23" s="138"/>
      <c r="K23" s="139"/>
      <c r="L23" s="137">
        <v>171</v>
      </c>
      <c r="M23" s="138"/>
      <c r="N23" s="139"/>
      <c r="O23" s="137">
        <f t="shared" si="0"/>
        <v>320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13</v>
      </c>
      <c r="AB23" s="138"/>
      <c r="AC23" s="138"/>
      <c r="AD23" s="139"/>
      <c r="AE23" s="137">
        <v>9</v>
      </c>
      <c r="AF23" s="138"/>
      <c r="AG23" s="138"/>
      <c r="AH23" s="139"/>
      <c r="AI23" s="137">
        <v>13</v>
      </c>
      <c r="AJ23" s="138"/>
      <c r="AK23" s="138"/>
      <c r="AL23" s="139"/>
      <c r="AM23" s="136">
        <f t="shared" si="1"/>
        <v>22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217</v>
      </c>
      <c r="G24" s="138"/>
      <c r="H24" s="139"/>
      <c r="I24" s="137">
        <v>213</v>
      </c>
      <c r="J24" s="138"/>
      <c r="K24" s="139"/>
      <c r="L24" s="137">
        <v>226</v>
      </c>
      <c r="M24" s="138"/>
      <c r="N24" s="139"/>
      <c r="O24" s="137">
        <f t="shared" si="0"/>
        <v>439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139</v>
      </c>
      <c r="AB24" s="138"/>
      <c r="AC24" s="138"/>
      <c r="AD24" s="139"/>
      <c r="AE24" s="137">
        <v>114</v>
      </c>
      <c r="AF24" s="138"/>
      <c r="AG24" s="138"/>
      <c r="AH24" s="139"/>
      <c r="AI24" s="137">
        <v>122</v>
      </c>
      <c r="AJ24" s="138"/>
      <c r="AK24" s="138"/>
      <c r="AL24" s="139"/>
      <c r="AM24" s="136">
        <f t="shared" si="1"/>
        <v>236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170</v>
      </c>
      <c r="G25" s="138"/>
      <c r="H25" s="139"/>
      <c r="I25" s="137">
        <v>151</v>
      </c>
      <c r="J25" s="138"/>
      <c r="K25" s="139"/>
      <c r="L25" s="137">
        <v>170</v>
      </c>
      <c r="M25" s="138"/>
      <c r="N25" s="139"/>
      <c r="O25" s="137">
        <f t="shared" si="0"/>
        <v>321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242</v>
      </c>
      <c r="AB25" s="138"/>
      <c r="AC25" s="138"/>
      <c r="AD25" s="139"/>
      <c r="AE25" s="137">
        <v>187</v>
      </c>
      <c r="AF25" s="138"/>
      <c r="AG25" s="138"/>
      <c r="AH25" s="139"/>
      <c r="AI25" s="137">
        <v>198</v>
      </c>
      <c r="AJ25" s="138"/>
      <c r="AK25" s="138"/>
      <c r="AL25" s="139"/>
      <c r="AM25" s="136">
        <f t="shared" si="1"/>
        <v>385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171</v>
      </c>
      <c r="G26" s="138"/>
      <c r="H26" s="139"/>
      <c r="I26" s="137">
        <v>160</v>
      </c>
      <c r="J26" s="138"/>
      <c r="K26" s="139"/>
      <c r="L26" s="137">
        <v>177</v>
      </c>
      <c r="M26" s="138"/>
      <c r="N26" s="139"/>
      <c r="O26" s="137">
        <f t="shared" si="0"/>
        <v>337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144</v>
      </c>
      <c r="AB26" s="138"/>
      <c r="AC26" s="138"/>
      <c r="AD26" s="139"/>
      <c r="AE26" s="137">
        <v>130</v>
      </c>
      <c r="AF26" s="138"/>
      <c r="AG26" s="138"/>
      <c r="AH26" s="139"/>
      <c r="AI26" s="137">
        <v>142</v>
      </c>
      <c r="AJ26" s="138"/>
      <c r="AK26" s="138"/>
      <c r="AL26" s="139"/>
      <c r="AM26" s="136">
        <f t="shared" si="1"/>
        <v>272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137</v>
      </c>
      <c r="G27" s="138"/>
      <c r="H27" s="139"/>
      <c r="I27" s="137">
        <v>121</v>
      </c>
      <c r="J27" s="138"/>
      <c r="K27" s="139"/>
      <c r="L27" s="137">
        <v>137</v>
      </c>
      <c r="M27" s="138"/>
      <c r="N27" s="139"/>
      <c r="O27" s="137">
        <f t="shared" si="0"/>
        <v>258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181</v>
      </c>
      <c r="AB27" s="138"/>
      <c r="AC27" s="138"/>
      <c r="AD27" s="139"/>
      <c r="AE27" s="137">
        <v>157</v>
      </c>
      <c r="AF27" s="138"/>
      <c r="AG27" s="138"/>
      <c r="AH27" s="139"/>
      <c r="AI27" s="137">
        <v>114</v>
      </c>
      <c r="AJ27" s="138"/>
      <c r="AK27" s="138"/>
      <c r="AL27" s="139"/>
      <c r="AM27" s="136">
        <f t="shared" si="1"/>
        <v>271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54</v>
      </c>
      <c r="G28" s="138"/>
      <c r="H28" s="139"/>
      <c r="I28" s="137">
        <v>42</v>
      </c>
      <c r="J28" s="138"/>
      <c r="K28" s="139"/>
      <c r="L28" s="137">
        <v>50</v>
      </c>
      <c r="M28" s="138"/>
      <c r="N28" s="139"/>
      <c r="O28" s="137">
        <f t="shared" si="0"/>
        <v>92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201</v>
      </c>
      <c r="AB28" s="138"/>
      <c r="AC28" s="138"/>
      <c r="AD28" s="139"/>
      <c r="AE28" s="137">
        <v>168</v>
      </c>
      <c r="AF28" s="138"/>
      <c r="AG28" s="138"/>
      <c r="AH28" s="139"/>
      <c r="AI28" s="137">
        <v>196</v>
      </c>
      <c r="AJ28" s="138"/>
      <c r="AK28" s="138"/>
      <c r="AL28" s="139"/>
      <c r="AM28" s="136">
        <f t="shared" si="1"/>
        <v>364</v>
      </c>
      <c r="AN28" s="136"/>
      <c r="AO28" s="136"/>
      <c r="AP28" s="136"/>
      <c r="AQ28" s="25"/>
      <c r="AR28" s="29"/>
      <c r="AS28" s="29" t="s">
        <v>131</v>
      </c>
      <c r="AT28" s="29" t="s">
        <v>132</v>
      </c>
      <c r="AU28" s="29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80</v>
      </c>
      <c r="G29" s="138"/>
      <c r="H29" s="139"/>
      <c r="I29" s="137">
        <v>66</v>
      </c>
      <c r="J29" s="138"/>
      <c r="K29" s="139"/>
      <c r="L29" s="137">
        <v>80</v>
      </c>
      <c r="M29" s="138"/>
      <c r="N29" s="139"/>
      <c r="O29" s="137">
        <f t="shared" si="0"/>
        <v>146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196</v>
      </c>
      <c r="AB29" s="138"/>
      <c r="AC29" s="138"/>
      <c r="AD29" s="139"/>
      <c r="AE29" s="137">
        <v>190</v>
      </c>
      <c r="AF29" s="138"/>
      <c r="AG29" s="138"/>
      <c r="AH29" s="139"/>
      <c r="AI29" s="137">
        <v>134</v>
      </c>
      <c r="AJ29" s="138"/>
      <c r="AK29" s="138"/>
      <c r="AL29" s="139"/>
      <c r="AM29" s="136">
        <f t="shared" si="1"/>
        <v>324</v>
      </c>
      <c r="AN29" s="136"/>
      <c r="AO29" s="136"/>
      <c r="AP29" s="136"/>
      <c r="AQ29" s="25"/>
      <c r="AR29" s="29" t="s">
        <v>78</v>
      </c>
      <c r="AS29" s="30">
        <f>AE31</f>
        <v>11360</v>
      </c>
      <c r="AT29" s="30">
        <v>4258</v>
      </c>
      <c r="AU29" s="32">
        <f>IF(OR(AS29=0,AT29=0),"",ROUNDDOWN(AT29/AS29,4))</f>
        <v>0.37480000000000002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1478</v>
      </c>
      <c r="G30" s="138"/>
      <c r="H30" s="139"/>
      <c r="I30" s="137">
        <v>1467</v>
      </c>
      <c r="J30" s="138"/>
      <c r="K30" s="139"/>
      <c r="L30" s="137">
        <v>1592</v>
      </c>
      <c r="M30" s="138"/>
      <c r="N30" s="139"/>
      <c r="O30" s="137">
        <f>I30+L30</f>
        <v>3059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42</v>
      </c>
      <c r="AB30" s="138"/>
      <c r="AC30" s="138"/>
      <c r="AD30" s="139"/>
      <c r="AE30" s="137">
        <v>41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90</v>
      </c>
      <c r="AN30" s="136"/>
      <c r="AO30" s="136"/>
      <c r="AP30" s="136"/>
      <c r="AQ30" s="25"/>
      <c r="AR30" s="29" t="s">
        <v>80</v>
      </c>
      <c r="AS30" s="30">
        <f>AI31</f>
        <v>12431</v>
      </c>
      <c r="AT30" s="30">
        <v>5794</v>
      </c>
      <c r="AU30" s="32">
        <f>IF(OR(AS30=0,AT30=0),"",ROUNDDOWN(AT30/AS30,4))</f>
        <v>0.46600000000000003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539</v>
      </c>
      <c r="G31" s="138"/>
      <c r="H31" s="139"/>
      <c r="I31" s="137">
        <v>547</v>
      </c>
      <c r="J31" s="138"/>
      <c r="K31" s="139"/>
      <c r="L31" s="137">
        <v>564</v>
      </c>
      <c r="M31" s="138"/>
      <c r="N31" s="139"/>
      <c r="O31" s="137">
        <f t="shared" si="0"/>
        <v>1111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12063</v>
      </c>
      <c r="AB31" s="138"/>
      <c r="AC31" s="138"/>
      <c r="AD31" s="139"/>
      <c r="AE31" s="137">
        <f>SUM(I8:K32,AE8:AH30)</f>
        <v>11360</v>
      </c>
      <c r="AF31" s="138"/>
      <c r="AG31" s="138"/>
      <c r="AH31" s="139"/>
      <c r="AI31" s="137">
        <f>SUM(L8:N32,AI8:AL30)</f>
        <v>12431</v>
      </c>
      <c r="AJ31" s="138"/>
      <c r="AK31" s="138"/>
      <c r="AL31" s="139"/>
      <c r="AM31" s="136">
        <f>AE31+AI31</f>
        <v>23791</v>
      </c>
      <c r="AN31" s="136"/>
      <c r="AO31" s="136"/>
      <c r="AP31" s="136"/>
      <c r="AQ31" s="25"/>
      <c r="AR31" s="29" t="s">
        <v>81</v>
      </c>
      <c r="AS31" s="30">
        <f>AM31</f>
        <v>23791</v>
      </c>
      <c r="AT31" s="30">
        <f>AT29+AT30</f>
        <v>10052</v>
      </c>
      <c r="AU31" s="32">
        <f>IF(OR(AS31=0,AT31=0),"",ROUNDDOWN(AT31/AS31,4))</f>
        <v>0.42249999999999999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403</v>
      </c>
      <c r="G32" s="148"/>
      <c r="H32" s="149"/>
      <c r="I32" s="147">
        <v>373</v>
      </c>
      <c r="J32" s="148"/>
      <c r="K32" s="149"/>
      <c r="L32" s="147">
        <v>416</v>
      </c>
      <c r="M32" s="148"/>
      <c r="N32" s="149"/>
      <c r="O32" s="147">
        <f t="shared" si="0"/>
        <v>789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2"/>
      <c r="AS33" s="19"/>
      <c r="AT33" s="19"/>
      <c r="AU33" s="19"/>
    </row>
    <row r="34" spans="1:47" ht="18.75" customHeight="1" x14ac:dyDescent="0.15">
      <c r="A34" s="19"/>
      <c r="B34" s="19"/>
      <c r="C34" s="19"/>
      <c r="D34" s="24" t="s">
        <v>141</v>
      </c>
      <c r="E34" s="141">
        <v>-26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-485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24" t="s">
        <v>143</v>
      </c>
      <c r="AH34" s="115">
        <f>AT31</f>
        <v>10052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22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2"/>
      <c r="AS35" s="19"/>
      <c r="AT35" s="19"/>
      <c r="AU35" s="19"/>
    </row>
    <row r="36" spans="1:47" ht="18.75" customHeight="1" x14ac:dyDescent="0.15">
      <c r="A36" s="19"/>
      <c r="B36" s="19"/>
      <c r="C36" s="19"/>
      <c r="D36" s="24" t="s">
        <v>141</v>
      </c>
      <c r="E36" s="142">
        <v>-2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-122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24" t="s">
        <v>78</v>
      </c>
      <c r="AH36" s="115">
        <f>AT29</f>
        <v>4258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22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4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2"/>
      <c r="AS37" s="19"/>
      <c r="AT37" s="19"/>
      <c r="AU37" s="19"/>
    </row>
    <row r="38" spans="1:47" ht="18.75" customHeight="1" x14ac:dyDescent="0.15">
      <c r="A38" s="19"/>
      <c r="B38" s="19"/>
      <c r="C38" s="27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4" t="s">
        <v>80</v>
      </c>
      <c r="AH38" s="115">
        <f>AT30</f>
        <v>5794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22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4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2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24" t="s">
        <v>133</v>
      </c>
      <c r="AH40" s="150">
        <f>IF(OR(AH34=0,AM31=0),"",ROUNDDOWN(AH34/AM31*100,2))</f>
        <v>42.25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22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2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5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3</v>
      </c>
      <c r="U42" s="19">
        <v>8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2"/>
      <c r="AS42" s="19"/>
      <c r="AT42" s="19"/>
      <c r="AU42" s="19"/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28" zoomScaleSheetLayoutView="100" workbookViewId="0">
      <selection activeCell="B4" sqref="B4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34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36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36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35"/>
      <c r="H3" s="35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36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36"/>
      <c r="AS3" s="19"/>
      <c r="AT3" s="19"/>
      <c r="AU3" s="19"/>
    </row>
    <row r="4" spans="1:47" ht="18.75" customHeight="1" x14ac:dyDescent="0.15">
      <c r="A4" s="19"/>
      <c r="B4" s="19"/>
      <c r="C4" s="19"/>
      <c r="D4" s="36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38"/>
      <c r="P4" s="38"/>
      <c r="Q4" s="116" t="s">
        <v>83</v>
      </c>
      <c r="R4" s="116"/>
      <c r="S4" s="116"/>
      <c r="T4" s="117">
        <v>118.23</v>
      </c>
      <c r="U4" s="117"/>
      <c r="V4" s="117"/>
      <c r="W4" s="117"/>
      <c r="X4" s="38" t="s">
        <v>84</v>
      </c>
      <c r="Y4" s="38"/>
      <c r="Z4" s="38"/>
      <c r="AA4" s="19"/>
      <c r="AB4" s="19"/>
      <c r="AC4" s="19"/>
      <c r="AD4" s="19"/>
      <c r="AE4" s="19"/>
      <c r="AF4" s="25"/>
      <c r="AG4" s="19"/>
      <c r="AH4" s="36"/>
      <c r="AI4" s="19"/>
      <c r="AJ4" s="19"/>
      <c r="AK4" s="35"/>
      <c r="AL4" s="36"/>
      <c r="AM4" s="38"/>
      <c r="AN4" s="19"/>
      <c r="AO4" s="19"/>
      <c r="AP4" s="35"/>
      <c r="AQ4" s="19"/>
      <c r="AR4" s="36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36"/>
      <c r="AA5" s="36"/>
      <c r="AB5" s="36"/>
      <c r="AC5" s="36"/>
      <c r="AD5" s="118">
        <v>44773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36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36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1800</v>
      </c>
      <c r="G8" s="130"/>
      <c r="H8" s="131"/>
      <c r="I8" s="129">
        <v>1775</v>
      </c>
      <c r="J8" s="130"/>
      <c r="K8" s="131"/>
      <c r="L8" s="129">
        <v>1932</v>
      </c>
      <c r="M8" s="130"/>
      <c r="N8" s="131"/>
      <c r="O8" s="129">
        <f t="shared" ref="O8:O32" si="0">I8+L8</f>
        <v>3707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463</v>
      </c>
      <c r="AB8" s="130"/>
      <c r="AC8" s="130"/>
      <c r="AD8" s="131"/>
      <c r="AE8" s="129">
        <v>469</v>
      </c>
      <c r="AF8" s="130"/>
      <c r="AG8" s="130"/>
      <c r="AH8" s="131"/>
      <c r="AI8" s="129">
        <v>505</v>
      </c>
      <c r="AJ8" s="130"/>
      <c r="AK8" s="130"/>
      <c r="AL8" s="131"/>
      <c r="AM8" s="135">
        <f t="shared" ref="AM8:AM30" si="1">AE8+AI8</f>
        <v>974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94</v>
      </c>
      <c r="G9" s="138"/>
      <c r="H9" s="139"/>
      <c r="I9" s="137">
        <v>83</v>
      </c>
      <c r="J9" s="138"/>
      <c r="K9" s="139"/>
      <c r="L9" s="137">
        <v>74</v>
      </c>
      <c r="M9" s="138"/>
      <c r="N9" s="139"/>
      <c r="O9" s="137">
        <f t="shared" si="0"/>
        <v>157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60</v>
      </c>
      <c r="AB9" s="138"/>
      <c r="AC9" s="138"/>
      <c r="AD9" s="139"/>
      <c r="AE9" s="137">
        <v>54</v>
      </c>
      <c r="AF9" s="138"/>
      <c r="AG9" s="138"/>
      <c r="AH9" s="139"/>
      <c r="AI9" s="137">
        <v>63</v>
      </c>
      <c r="AJ9" s="138"/>
      <c r="AK9" s="138"/>
      <c r="AL9" s="139"/>
      <c r="AM9" s="136">
        <f t="shared" si="1"/>
        <v>117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213</v>
      </c>
      <c r="G10" s="138"/>
      <c r="H10" s="139"/>
      <c r="I10" s="137">
        <v>172</v>
      </c>
      <c r="J10" s="138"/>
      <c r="K10" s="139"/>
      <c r="L10" s="137">
        <v>202</v>
      </c>
      <c r="M10" s="138"/>
      <c r="N10" s="139"/>
      <c r="O10" s="137">
        <f t="shared" si="0"/>
        <v>374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269</v>
      </c>
      <c r="AB10" s="138"/>
      <c r="AC10" s="138"/>
      <c r="AD10" s="139"/>
      <c r="AE10" s="137">
        <v>266</v>
      </c>
      <c r="AF10" s="138"/>
      <c r="AG10" s="138"/>
      <c r="AH10" s="139"/>
      <c r="AI10" s="137">
        <v>281</v>
      </c>
      <c r="AJ10" s="138"/>
      <c r="AK10" s="138"/>
      <c r="AL10" s="139"/>
      <c r="AM10" s="136">
        <f t="shared" si="1"/>
        <v>547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98</v>
      </c>
      <c r="J11" s="138"/>
      <c r="K11" s="139"/>
      <c r="L11" s="137">
        <v>115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419</v>
      </c>
      <c r="AB11" s="138"/>
      <c r="AC11" s="138"/>
      <c r="AD11" s="139"/>
      <c r="AE11" s="137">
        <v>434</v>
      </c>
      <c r="AF11" s="138"/>
      <c r="AG11" s="138"/>
      <c r="AH11" s="139"/>
      <c r="AI11" s="137">
        <v>497</v>
      </c>
      <c r="AJ11" s="138"/>
      <c r="AK11" s="138"/>
      <c r="AL11" s="139"/>
      <c r="AM11" s="136">
        <f t="shared" si="1"/>
        <v>931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168</v>
      </c>
      <c r="G12" s="138"/>
      <c r="H12" s="139"/>
      <c r="I12" s="137">
        <v>168</v>
      </c>
      <c r="J12" s="138"/>
      <c r="K12" s="139"/>
      <c r="L12" s="137">
        <v>165</v>
      </c>
      <c r="M12" s="138"/>
      <c r="N12" s="139"/>
      <c r="O12" s="137">
        <f t="shared" si="0"/>
        <v>333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166</v>
      </c>
      <c r="AB12" s="138"/>
      <c r="AC12" s="138"/>
      <c r="AD12" s="139"/>
      <c r="AE12" s="137">
        <v>145</v>
      </c>
      <c r="AF12" s="138"/>
      <c r="AG12" s="138"/>
      <c r="AH12" s="139"/>
      <c r="AI12" s="137">
        <v>175</v>
      </c>
      <c r="AJ12" s="138"/>
      <c r="AK12" s="138"/>
      <c r="AL12" s="139"/>
      <c r="AM12" s="136">
        <f t="shared" si="1"/>
        <v>320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111</v>
      </c>
      <c r="G13" s="138"/>
      <c r="H13" s="139"/>
      <c r="I13" s="137">
        <v>96</v>
      </c>
      <c r="J13" s="138"/>
      <c r="K13" s="139"/>
      <c r="L13" s="137">
        <v>98</v>
      </c>
      <c r="M13" s="138"/>
      <c r="N13" s="139"/>
      <c r="O13" s="137">
        <f t="shared" si="0"/>
        <v>194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121</v>
      </c>
      <c r="AJ13" s="138"/>
      <c r="AK13" s="138"/>
      <c r="AL13" s="139"/>
      <c r="AM13" s="136">
        <f t="shared" si="1"/>
        <v>239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1315</v>
      </c>
      <c r="AB14" s="138"/>
      <c r="AC14" s="138"/>
      <c r="AD14" s="139"/>
      <c r="AE14" s="137">
        <v>1209</v>
      </c>
      <c r="AF14" s="138"/>
      <c r="AG14" s="138"/>
      <c r="AH14" s="139"/>
      <c r="AI14" s="137">
        <v>1349</v>
      </c>
      <c r="AJ14" s="138"/>
      <c r="AK14" s="138"/>
      <c r="AL14" s="139"/>
      <c r="AM14" s="136">
        <f t="shared" si="1"/>
        <v>2558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243</v>
      </c>
      <c r="G15" s="138"/>
      <c r="H15" s="139"/>
      <c r="I15" s="137">
        <v>249</v>
      </c>
      <c r="J15" s="138"/>
      <c r="K15" s="139"/>
      <c r="L15" s="137">
        <v>269</v>
      </c>
      <c r="M15" s="138"/>
      <c r="N15" s="139"/>
      <c r="O15" s="137">
        <f t="shared" si="0"/>
        <v>518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18</v>
      </c>
      <c r="AB15" s="138"/>
      <c r="AC15" s="138"/>
      <c r="AD15" s="139"/>
      <c r="AE15" s="137">
        <v>11</v>
      </c>
      <c r="AF15" s="138"/>
      <c r="AG15" s="138"/>
      <c r="AH15" s="139"/>
      <c r="AI15" s="137">
        <v>14</v>
      </c>
      <c r="AJ15" s="138"/>
      <c r="AK15" s="138"/>
      <c r="AL15" s="139"/>
      <c r="AM15" s="136">
        <f t="shared" si="1"/>
        <v>25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243</v>
      </c>
      <c r="G16" s="138"/>
      <c r="H16" s="139"/>
      <c r="I16" s="137">
        <v>213</v>
      </c>
      <c r="J16" s="138"/>
      <c r="K16" s="139"/>
      <c r="L16" s="137">
        <v>248</v>
      </c>
      <c r="M16" s="138"/>
      <c r="N16" s="139"/>
      <c r="O16" s="137">
        <f t="shared" si="0"/>
        <v>461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52</v>
      </c>
      <c r="AB16" s="138"/>
      <c r="AC16" s="138"/>
      <c r="AD16" s="139"/>
      <c r="AE16" s="137">
        <v>41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95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144</v>
      </c>
      <c r="G17" s="138"/>
      <c r="H17" s="139"/>
      <c r="I17" s="137">
        <v>182</v>
      </c>
      <c r="J17" s="138"/>
      <c r="K17" s="139"/>
      <c r="L17" s="137">
        <v>202</v>
      </c>
      <c r="M17" s="138"/>
      <c r="N17" s="139"/>
      <c r="O17" s="137">
        <f t="shared" si="0"/>
        <v>384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223</v>
      </c>
      <c r="AF17" s="138"/>
      <c r="AG17" s="138"/>
      <c r="AH17" s="139"/>
      <c r="AI17" s="137">
        <v>242</v>
      </c>
      <c r="AJ17" s="138"/>
      <c r="AK17" s="138"/>
      <c r="AL17" s="139"/>
      <c r="AM17" s="136">
        <f t="shared" si="1"/>
        <v>465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152</v>
      </c>
      <c r="J18" s="138"/>
      <c r="K18" s="139"/>
      <c r="L18" s="137">
        <v>175</v>
      </c>
      <c r="M18" s="138"/>
      <c r="N18" s="139"/>
      <c r="O18" s="137">
        <f t="shared" si="0"/>
        <v>327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226</v>
      </c>
      <c r="AB18" s="138"/>
      <c r="AC18" s="138"/>
      <c r="AD18" s="139"/>
      <c r="AE18" s="137">
        <v>181</v>
      </c>
      <c r="AF18" s="138"/>
      <c r="AG18" s="138"/>
      <c r="AH18" s="139"/>
      <c r="AI18" s="137">
        <v>195</v>
      </c>
      <c r="AJ18" s="138"/>
      <c r="AK18" s="138"/>
      <c r="AL18" s="139"/>
      <c r="AM18" s="136">
        <f t="shared" si="1"/>
        <v>376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144</v>
      </c>
      <c r="G19" s="138"/>
      <c r="H19" s="139"/>
      <c r="I19" s="137">
        <v>126</v>
      </c>
      <c r="J19" s="138"/>
      <c r="K19" s="139"/>
      <c r="L19" s="137">
        <v>143</v>
      </c>
      <c r="M19" s="138"/>
      <c r="N19" s="139"/>
      <c r="O19" s="137">
        <f t="shared" si="0"/>
        <v>269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50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109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70</v>
      </c>
      <c r="G20" s="138"/>
      <c r="H20" s="139"/>
      <c r="I20" s="137">
        <v>60</v>
      </c>
      <c r="J20" s="138"/>
      <c r="K20" s="139"/>
      <c r="L20" s="137">
        <v>59</v>
      </c>
      <c r="M20" s="138"/>
      <c r="N20" s="139"/>
      <c r="O20" s="137">
        <f t="shared" si="0"/>
        <v>119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127</v>
      </c>
      <c r="AJ20" s="138"/>
      <c r="AK20" s="138"/>
      <c r="AL20" s="139"/>
      <c r="AM20" s="136">
        <f t="shared" si="1"/>
        <v>220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80</v>
      </c>
      <c r="G21" s="138"/>
      <c r="H21" s="139"/>
      <c r="I21" s="137">
        <v>47</v>
      </c>
      <c r="J21" s="138"/>
      <c r="K21" s="139"/>
      <c r="L21" s="137">
        <v>70</v>
      </c>
      <c r="M21" s="138"/>
      <c r="N21" s="139"/>
      <c r="O21" s="137">
        <f t="shared" si="0"/>
        <v>117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105</v>
      </c>
      <c r="AB21" s="138"/>
      <c r="AC21" s="138"/>
      <c r="AD21" s="139"/>
      <c r="AE21" s="137">
        <v>90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202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45</v>
      </c>
      <c r="G22" s="138"/>
      <c r="H22" s="139"/>
      <c r="I22" s="137">
        <v>31</v>
      </c>
      <c r="J22" s="138"/>
      <c r="K22" s="139"/>
      <c r="L22" s="137">
        <v>44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243</v>
      </c>
      <c r="AB22" s="138"/>
      <c r="AC22" s="138"/>
      <c r="AD22" s="139"/>
      <c r="AE22" s="137">
        <v>239</v>
      </c>
      <c r="AF22" s="138"/>
      <c r="AG22" s="138"/>
      <c r="AH22" s="139"/>
      <c r="AI22" s="137">
        <v>274</v>
      </c>
      <c r="AJ22" s="138"/>
      <c r="AK22" s="138"/>
      <c r="AL22" s="139"/>
      <c r="AM22" s="136">
        <f t="shared" si="1"/>
        <v>513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172</v>
      </c>
      <c r="G23" s="138"/>
      <c r="H23" s="139"/>
      <c r="I23" s="137">
        <v>149</v>
      </c>
      <c r="J23" s="138"/>
      <c r="K23" s="139"/>
      <c r="L23" s="137">
        <v>171</v>
      </c>
      <c r="M23" s="138"/>
      <c r="N23" s="139"/>
      <c r="O23" s="137">
        <f t="shared" si="0"/>
        <v>320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13</v>
      </c>
      <c r="AB23" s="138"/>
      <c r="AC23" s="138"/>
      <c r="AD23" s="139"/>
      <c r="AE23" s="137">
        <v>9</v>
      </c>
      <c r="AF23" s="138"/>
      <c r="AG23" s="138"/>
      <c r="AH23" s="139"/>
      <c r="AI23" s="137">
        <v>13</v>
      </c>
      <c r="AJ23" s="138"/>
      <c r="AK23" s="138"/>
      <c r="AL23" s="139"/>
      <c r="AM23" s="136">
        <f t="shared" si="1"/>
        <v>22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221</v>
      </c>
      <c r="G24" s="138"/>
      <c r="H24" s="139"/>
      <c r="I24" s="137">
        <v>214</v>
      </c>
      <c r="J24" s="138"/>
      <c r="K24" s="139"/>
      <c r="L24" s="137">
        <v>227</v>
      </c>
      <c r="M24" s="138"/>
      <c r="N24" s="139"/>
      <c r="O24" s="137">
        <f t="shared" si="0"/>
        <v>441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137</v>
      </c>
      <c r="AB24" s="138"/>
      <c r="AC24" s="138"/>
      <c r="AD24" s="139"/>
      <c r="AE24" s="137">
        <v>113</v>
      </c>
      <c r="AF24" s="138"/>
      <c r="AG24" s="138"/>
      <c r="AH24" s="139"/>
      <c r="AI24" s="137">
        <v>120</v>
      </c>
      <c r="AJ24" s="138"/>
      <c r="AK24" s="138"/>
      <c r="AL24" s="139"/>
      <c r="AM24" s="136">
        <f t="shared" si="1"/>
        <v>233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170</v>
      </c>
      <c r="G25" s="138"/>
      <c r="H25" s="139"/>
      <c r="I25" s="137">
        <v>151</v>
      </c>
      <c r="J25" s="138"/>
      <c r="K25" s="139"/>
      <c r="L25" s="137">
        <v>170</v>
      </c>
      <c r="M25" s="138"/>
      <c r="N25" s="139"/>
      <c r="O25" s="137">
        <f t="shared" si="0"/>
        <v>321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241</v>
      </c>
      <c r="AB25" s="138"/>
      <c r="AC25" s="138"/>
      <c r="AD25" s="139"/>
      <c r="AE25" s="137">
        <v>187</v>
      </c>
      <c r="AF25" s="138"/>
      <c r="AG25" s="138"/>
      <c r="AH25" s="139"/>
      <c r="AI25" s="137">
        <v>197</v>
      </c>
      <c r="AJ25" s="138"/>
      <c r="AK25" s="138"/>
      <c r="AL25" s="139"/>
      <c r="AM25" s="136">
        <f t="shared" si="1"/>
        <v>384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172</v>
      </c>
      <c r="G26" s="138"/>
      <c r="H26" s="139"/>
      <c r="I26" s="137">
        <v>161</v>
      </c>
      <c r="J26" s="138"/>
      <c r="K26" s="139"/>
      <c r="L26" s="137">
        <v>177</v>
      </c>
      <c r="M26" s="138"/>
      <c r="N26" s="139"/>
      <c r="O26" s="137">
        <f t="shared" si="0"/>
        <v>338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144</v>
      </c>
      <c r="AB26" s="138"/>
      <c r="AC26" s="138"/>
      <c r="AD26" s="139"/>
      <c r="AE26" s="137">
        <v>131</v>
      </c>
      <c r="AF26" s="138"/>
      <c r="AG26" s="138"/>
      <c r="AH26" s="139"/>
      <c r="AI26" s="137">
        <v>142</v>
      </c>
      <c r="AJ26" s="138"/>
      <c r="AK26" s="138"/>
      <c r="AL26" s="139"/>
      <c r="AM26" s="136">
        <f t="shared" si="1"/>
        <v>273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139</v>
      </c>
      <c r="G27" s="138"/>
      <c r="H27" s="139"/>
      <c r="I27" s="137">
        <v>125</v>
      </c>
      <c r="J27" s="138"/>
      <c r="K27" s="139"/>
      <c r="L27" s="137">
        <v>140</v>
      </c>
      <c r="M27" s="138"/>
      <c r="N27" s="139"/>
      <c r="O27" s="137">
        <f t="shared" si="0"/>
        <v>265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182</v>
      </c>
      <c r="AB27" s="138"/>
      <c r="AC27" s="138"/>
      <c r="AD27" s="139"/>
      <c r="AE27" s="137">
        <v>158</v>
      </c>
      <c r="AF27" s="138"/>
      <c r="AG27" s="138"/>
      <c r="AH27" s="139"/>
      <c r="AI27" s="137">
        <v>114</v>
      </c>
      <c r="AJ27" s="138"/>
      <c r="AK27" s="138"/>
      <c r="AL27" s="139"/>
      <c r="AM27" s="136">
        <f t="shared" si="1"/>
        <v>272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55</v>
      </c>
      <c r="G28" s="138"/>
      <c r="H28" s="139"/>
      <c r="I28" s="137">
        <v>44</v>
      </c>
      <c r="J28" s="138"/>
      <c r="K28" s="139"/>
      <c r="L28" s="137">
        <v>53</v>
      </c>
      <c r="M28" s="138"/>
      <c r="N28" s="139"/>
      <c r="O28" s="137">
        <f t="shared" si="0"/>
        <v>97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201</v>
      </c>
      <c r="AB28" s="138"/>
      <c r="AC28" s="138"/>
      <c r="AD28" s="139"/>
      <c r="AE28" s="137">
        <v>167</v>
      </c>
      <c r="AF28" s="138"/>
      <c r="AG28" s="138"/>
      <c r="AH28" s="139"/>
      <c r="AI28" s="137">
        <v>196</v>
      </c>
      <c r="AJ28" s="138"/>
      <c r="AK28" s="138"/>
      <c r="AL28" s="139"/>
      <c r="AM28" s="136">
        <f t="shared" si="1"/>
        <v>363</v>
      </c>
      <c r="AN28" s="136"/>
      <c r="AO28" s="136"/>
      <c r="AP28" s="136"/>
      <c r="AQ28" s="25"/>
      <c r="AR28" s="37"/>
      <c r="AS28" s="37" t="s">
        <v>131</v>
      </c>
      <c r="AT28" s="37" t="s">
        <v>132</v>
      </c>
      <c r="AU28" s="37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79</v>
      </c>
      <c r="G29" s="138"/>
      <c r="H29" s="139"/>
      <c r="I29" s="137">
        <v>65</v>
      </c>
      <c r="J29" s="138"/>
      <c r="K29" s="139"/>
      <c r="L29" s="137">
        <v>80</v>
      </c>
      <c r="M29" s="138"/>
      <c r="N29" s="139"/>
      <c r="O29" s="137">
        <f t="shared" si="0"/>
        <v>145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195</v>
      </c>
      <c r="AB29" s="138"/>
      <c r="AC29" s="138"/>
      <c r="AD29" s="139"/>
      <c r="AE29" s="137">
        <v>189</v>
      </c>
      <c r="AF29" s="138"/>
      <c r="AG29" s="138"/>
      <c r="AH29" s="139"/>
      <c r="AI29" s="137">
        <v>133</v>
      </c>
      <c r="AJ29" s="138"/>
      <c r="AK29" s="138"/>
      <c r="AL29" s="139"/>
      <c r="AM29" s="136">
        <f t="shared" si="1"/>
        <v>322</v>
      </c>
      <c r="AN29" s="136"/>
      <c r="AO29" s="136"/>
      <c r="AP29" s="136"/>
      <c r="AQ29" s="25"/>
      <c r="AR29" s="37" t="s">
        <v>78</v>
      </c>
      <c r="AS29" s="30">
        <f>AE31</f>
        <v>11371</v>
      </c>
      <c r="AT29" s="30">
        <v>4261</v>
      </c>
      <c r="AU29" s="32">
        <f>IF(OR(AS29=0,AT29=0),"",ROUNDDOWN(AT29/AS29,4))</f>
        <v>0.37469999999999998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1481</v>
      </c>
      <c r="G30" s="138"/>
      <c r="H30" s="139"/>
      <c r="I30" s="137">
        <v>1468</v>
      </c>
      <c r="J30" s="138"/>
      <c r="K30" s="139"/>
      <c r="L30" s="137">
        <v>1597</v>
      </c>
      <c r="M30" s="138"/>
      <c r="N30" s="139"/>
      <c r="O30" s="137">
        <f>I30+L30</f>
        <v>3065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43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37" t="s">
        <v>80</v>
      </c>
      <c r="AS30" s="30">
        <f>AI31</f>
        <v>12424</v>
      </c>
      <c r="AT30" s="30">
        <v>5794</v>
      </c>
      <c r="AU30" s="32">
        <f>IF(OR(AS30=0,AT30=0),"",ROUNDDOWN(AT30/AS30,4))</f>
        <v>0.46629999999999999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539</v>
      </c>
      <c r="G31" s="138"/>
      <c r="H31" s="139"/>
      <c r="I31" s="137">
        <v>547</v>
      </c>
      <c r="J31" s="138"/>
      <c r="K31" s="139"/>
      <c r="L31" s="137">
        <v>562</v>
      </c>
      <c r="M31" s="138"/>
      <c r="N31" s="139"/>
      <c r="O31" s="137">
        <f t="shared" si="0"/>
        <v>1109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12085</v>
      </c>
      <c r="AB31" s="138"/>
      <c r="AC31" s="138"/>
      <c r="AD31" s="139"/>
      <c r="AE31" s="137">
        <f>SUM(I8:K32,AE8:AH30)</f>
        <v>11371</v>
      </c>
      <c r="AF31" s="138"/>
      <c r="AG31" s="138"/>
      <c r="AH31" s="139"/>
      <c r="AI31" s="137">
        <f>SUM(L8:N32,AI8:AL30)</f>
        <v>12424</v>
      </c>
      <c r="AJ31" s="138"/>
      <c r="AK31" s="138"/>
      <c r="AL31" s="139"/>
      <c r="AM31" s="136">
        <f>AE31+AI31</f>
        <v>23795</v>
      </c>
      <c r="AN31" s="136"/>
      <c r="AO31" s="136"/>
      <c r="AP31" s="136"/>
      <c r="AQ31" s="25"/>
      <c r="AR31" s="37" t="s">
        <v>81</v>
      </c>
      <c r="AS31" s="30">
        <f>AM31</f>
        <v>23795</v>
      </c>
      <c r="AT31" s="30">
        <f>AT29+AT30</f>
        <v>10055</v>
      </c>
      <c r="AU31" s="32">
        <f>IF(OR(AS31=0,AT31=0),"",ROUNDDOWN(AT31/AS31,4))</f>
        <v>0.42249999999999999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404</v>
      </c>
      <c r="G32" s="148"/>
      <c r="H32" s="149"/>
      <c r="I32" s="147">
        <v>370</v>
      </c>
      <c r="J32" s="148"/>
      <c r="K32" s="149"/>
      <c r="L32" s="147">
        <v>416</v>
      </c>
      <c r="M32" s="148"/>
      <c r="N32" s="149"/>
      <c r="O32" s="147">
        <f t="shared" si="0"/>
        <v>786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6"/>
      <c r="AS33" s="19"/>
      <c r="AT33" s="19"/>
      <c r="AU33" s="19"/>
    </row>
    <row r="34" spans="1:47" ht="18.75" customHeight="1" x14ac:dyDescent="0.15">
      <c r="A34" s="19"/>
      <c r="B34" s="19"/>
      <c r="C34" s="19"/>
      <c r="D34" s="35" t="s">
        <v>141</v>
      </c>
      <c r="E34" s="141">
        <v>4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-461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35" t="s">
        <v>143</v>
      </c>
      <c r="AH34" s="115">
        <f>AT31</f>
        <v>10055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36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36"/>
      <c r="AS35" s="19"/>
      <c r="AT35" s="19"/>
      <c r="AU35" s="19"/>
    </row>
    <row r="36" spans="1:47" ht="18.75" customHeight="1" x14ac:dyDescent="0.15">
      <c r="A36" s="19"/>
      <c r="B36" s="19"/>
      <c r="C36" s="19"/>
      <c r="D36" s="35" t="s">
        <v>141</v>
      </c>
      <c r="E36" s="142">
        <v>22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-91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35" t="s">
        <v>78</v>
      </c>
      <c r="AH36" s="115">
        <f>AT29</f>
        <v>4261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36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35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36"/>
      <c r="AS37" s="19"/>
      <c r="AT37" s="19"/>
      <c r="AU37" s="19"/>
    </row>
    <row r="38" spans="1:47" ht="18.75" customHeight="1" x14ac:dyDescent="0.15">
      <c r="A38" s="19"/>
      <c r="B38" s="19"/>
      <c r="C38" s="38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35" t="s">
        <v>80</v>
      </c>
      <c r="AH38" s="115">
        <f>AT30</f>
        <v>5794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36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35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36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35" t="s">
        <v>133</v>
      </c>
      <c r="AH40" s="150">
        <f>IF(OR(AH34=0,AM31=0),"",ROUNDDOWN(AH34/AM31*100,2))</f>
        <v>42.25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36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36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3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2</v>
      </c>
      <c r="U42" s="19">
        <v>2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36"/>
      <c r="AS42" s="19"/>
      <c r="AT42" s="19"/>
      <c r="AU42" s="19"/>
    </row>
  </sheetData>
  <mergeCells count="284"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6" zoomScaleSheetLayoutView="100" workbookViewId="0">
      <selection activeCell="V47" sqref="V47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39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42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42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40"/>
      <c r="H3" s="40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42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42"/>
      <c r="AS3" s="19"/>
      <c r="AT3" s="19"/>
      <c r="AU3" s="19"/>
    </row>
    <row r="4" spans="1:47" ht="18.75" customHeight="1" x14ac:dyDescent="0.15">
      <c r="A4" s="19"/>
      <c r="B4" s="19"/>
      <c r="C4" s="19"/>
      <c r="D4" s="42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41"/>
      <c r="P4" s="41"/>
      <c r="Q4" s="116" t="s">
        <v>83</v>
      </c>
      <c r="R4" s="116"/>
      <c r="S4" s="116"/>
      <c r="T4" s="117">
        <v>118.23</v>
      </c>
      <c r="U4" s="117"/>
      <c r="V4" s="117"/>
      <c r="W4" s="117"/>
      <c r="X4" s="41" t="s">
        <v>84</v>
      </c>
      <c r="Y4" s="41"/>
      <c r="Z4" s="41"/>
      <c r="AA4" s="19"/>
      <c r="AB4" s="19"/>
      <c r="AC4" s="19"/>
      <c r="AD4" s="19"/>
      <c r="AE4" s="19"/>
      <c r="AF4" s="25"/>
      <c r="AG4" s="19"/>
      <c r="AH4" s="42"/>
      <c r="AI4" s="19"/>
      <c r="AJ4" s="19"/>
      <c r="AK4" s="40"/>
      <c r="AL4" s="42"/>
      <c r="AM4" s="41"/>
      <c r="AN4" s="19"/>
      <c r="AO4" s="19"/>
      <c r="AP4" s="40"/>
      <c r="AQ4" s="19"/>
      <c r="AR4" s="42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42"/>
      <c r="AA5" s="42"/>
      <c r="AB5" s="42"/>
      <c r="AC5" s="42"/>
      <c r="AD5" s="118" t="s">
        <v>151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42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42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1795</v>
      </c>
      <c r="G8" s="130"/>
      <c r="H8" s="131"/>
      <c r="I8" s="129">
        <v>1762</v>
      </c>
      <c r="J8" s="130"/>
      <c r="K8" s="131"/>
      <c r="L8" s="129">
        <v>1926</v>
      </c>
      <c r="M8" s="130"/>
      <c r="N8" s="131"/>
      <c r="O8" s="129">
        <f t="shared" ref="O8:O32" si="0">I8+L8</f>
        <v>3688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459</v>
      </c>
      <c r="AB8" s="130"/>
      <c r="AC8" s="130"/>
      <c r="AD8" s="131"/>
      <c r="AE8" s="129">
        <v>467</v>
      </c>
      <c r="AF8" s="130"/>
      <c r="AG8" s="130"/>
      <c r="AH8" s="131"/>
      <c r="AI8" s="129">
        <v>502</v>
      </c>
      <c r="AJ8" s="130"/>
      <c r="AK8" s="130"/>
      <c r="AL8" s="131"/>
      <c r="AM8" s="135">
        <f t="shared" ref="AM8:AM30" si="1">AE8+AI8</f>
        <v>969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95</v>
      </c>
      <c r="G9" s="138"/>
      <c r="H9" s="139"/>
      <c r="I9" s="137">
        <v>84</v>
      </c>
      <c r="J9" s="138"/>
      <c r="K9" s="139"/>
      <c r="L9" s="137">
        <v>74</v>
      </c>
      <c r="M9" s="138"/>
      <c r="N9" s="139"/>
      <c r="O9" s="137">
        <f t="shared" si="0"/>
        <v>158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59</v>
      </c>
      <c r="AB9" s="138"/>
      <c r="AC9" s="138"/>
      <c r="AD9" s="139"/>
      <c r="AE9" s="137">
        <v>54</v>
      </c>
      <c r="AF9" s="138"/>
      <c r="AG9" s="138"/>
      <c r="AH9" s="139"/>
      <c r="AI9" s="137">
        <v>62</v>
      </c>
      <c r="AJ9" s="138"/>
      <c r="AK9" s="138"/>
      <c r="AL9" s="139"/>
      <c r="AM9" s="136">
        <f t="shared" si="1"/>
        <v>116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212</v>
      </c>
      <c r="G10" s="138"/>
      <c r="H10" s="139"/>
      <c r="I10" s="137">
        <v>171</v>
      </c>
      <c r="J10" s="138"/>
      <c r="K10" s="139"/>
      <c r="L10" s="137">
        <v>200</v>
      </c>
      <c r="M10" s="138"/>
      <c r="N10" s="139"/>
      <c r="O10" s="137">
        <f t="shared" si="0"/>
        <v>371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270</v>
      </c>
      <c r="AB10" s="138"/>
      <c r="AC10" s="138"/>
      <c r="AD10" s="139"/>
      <c r="AE10" s="137">
        <v>267</v>
      </c>
      <c r="AF10" s="138"/>
      <c r="AG10" s="138"/>
      <c r="AH10" s="139"/>
      <c r="AI10" s="137">
        <v>281</v>
      </c>
      <c r="AJ10" s="138"/>
      <c r="AK10" s="138"/>
      <c r="AL10" s="139"/>
      <c r="AM10" s="136">
        <f t="shared" si="1"/>
        <v>548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98</v>
      </c>
      <c r="J11" s="138"/>
      <c r="K11" s="139"/>
      <c r="L11" s="137">
        <v>115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423</v>
      </c>
      <c r="AB11" s="138"/>
      <c r="AC11" s="138"/>
      <c r="AD11" s="139"/>
      <c r="AE11" s="137">
        <v>434</v>
      </c>
      <c r="AF11" s="138"/>
      <c r="AG11" s="138"/>
      <c r="AH11" s="139"/>
      <c r="AI11" s="137">
        <v>499</v>
      </c>
      <c r="AJ11" s="138"/>
      <c r="AK11" s="138"/>
      <c r="AL11" s="139"/>
      <c r="AM11" s="136">
        <f t="shared" si="1"/>
        <v>933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169</v>
      </c>
      <c r="G12" s="138"/>
      <c r="H12" s="139"/>
      <c r="I12" s="137">
        <v>169</v>
      </c>
      <c r="J12" s="138"/>
      <c r="K12" s="139"/>
      <c r="L12" s="137">
        <v>166</v>
      </c>
      <c r="M12" s="138"/>
      <c r="N12" s="139"/>
      <c r="O12" s="137">
        <f t="shared" si="0"/>
        <v>335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165</v>
      </c>
      <c r="AB12" s="138"/>
      <c r="AC12" s="138"/>
      <c r="AD12" s="139"/>
      <c r="AE12" s="137">
        <v>143</v>
      </c>
      <c r="AF12" s="138"/>
      <c r="AG12" s="138"/>
      <c r="AH12" s="139"/>
      <c r="AI12" s="137">
        <v>173</v>
      </c>
      <c r="AJ12" s="138"/>
      <c r="AK12" s="138"/>
      <c r="AL12" s="139"/>
      <c r="AM12" s="136">
        <f t="shared" si="1"/>
        <v>316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111</v>
      </c>
      <c r="G13" s="138"/>
      <c r="H13" s="139"/>
      <c r="I13" s="137">
        <v>97</v>
      </c>
      <c r="J13" s="138"/>
      <c r="K13" s="139"/>
      <c r="L13" s="137">
        <v>96</v>
      </c>
      <c r="M13" s="138"/>
      <c r="N13" s="139"/>
      <c r="O13" s="137">
        <f t="shared" si="0"/>
        <v>193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120</v>
      </c>
      <c r="AJ13" s="138"/>
      <c r="AK13" s="138"/>
      <c r="AL13" s="139"/>
      <c r="AM13" s="136">
        <f t="shared" si="1"/>
        <v>238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1316</v>
      </c>
      <c r="AB14" s="138"/>
      <c r="AC14" s="138"/>
      <c r="AD14" s="139"/>
      <c r="AE14" s="137">
        <v>1210</v>
      </c>
      <c r="AF14" s="138"/>
      <c r="AG14" s="138"/>
      <c r="AH14" s="139"/>
      <c r="AI14" s="137">
        <v>1343</v>
      </c>
      <c r="AJ14" s="138"/>
      <c r="AK14" s="138"/>
      <c r="AL14" s="139"/>
      <c r="AM14" s="136">
        <f t="shared" si="1"/>
        <v>2553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240</v>
      </c>
      <c r="G15" s="138"/>
      <c r="H15" s="139"/>
      <c r="I15" s="137">
        <v>246</v>
      </c>
      <c r="J15" s="138"/>
      <c r="K15" s="139"/>
      <c r="L15" s="137">
        <v>266</v>
      </c>
      <c r="M15" s="138"/>
      <c r="N15" s="139"/>
      <c r="O15" s="137">
        <f t="shared" si="0"/>
        <v>512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17</v>
      </c>
      <c r="AB15" s="138"/>
      <c r="AC15" s="138"/>
      <c r="AD15" s="139"/>
      <c r="AE15" s="137">
        <v>10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23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243</v>
      </c>
      <c r="G16" s="138"/>
      <c r="H16" s="139"/>
      <c r="I16" s="137">
        <v>213</v>
      </c>
      <c r="J16" s="138"/>
      <c r="K16" s="139"/>
      <c r="L16" s="137">
        <v>247</v>
      </c>
      <c r="M16" s="138"/>
      <c r="N16" s="139"/>
      <c r="O16" s="137">
        <f t="shared" si="0"/>
        <v>460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51</v>
      </c>
      <c r="AB16" s="138"/>
      <c r="AC16" s="138"/>
      <c r="AD16" s="139"/>
      <c r="AE16" s="137">
        <v>39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93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145</v>
      </c>
      <c r="G17" s="138"/>
      <c r="H17" s="139"/>
      <c r="I17" s="137">
        <v>184</v>
      </c>
      <c r="J17" s="138"/>
      <c r="K17" s="139"/>
      <c r="L17" s="137">
        <v>204</v>
      </c>
      <c r="M17" s="138"/>
      <c r="N17" s="139"/>
      <c r="O17" s="137">
        <f t="shared" si="0"/>
        <v>388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223</v>
      </c>
      <c r="AF17" s="138"/>
      <c r="AG17" s="138"/>
      <c r="AH17" s="139"/>
      <c r="AI17" s="137">
        <v>242</v>
      </c>
      <c r="AJ17" s="138"/>
      <c r="AK17" s="138"/>
      <c r="AL17" s="139"/>
      <c r="AM17" s="136">
        <f t="shared" si="1"/>
        <v>465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152</v>
      </c>
      <c r="J18" s="138"/>
      <c r="K18" s="139"/>
      <c r="L18" s="137">
        <v>175</v>
      </c>
      <c r="M18" s="138"/>
      <c r="N18" s="139"/>
      <c r="O18" s="137">
        <f t="shared" si="0"/>
        <v>327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226</v>
      </c>
      <c r="AB18" s="138"/>
      <c r="AC18" s="138"/>
      <c r="AD18" s="139"/>
      <c r="AE18" s="137">
        <v>181</v>
      </c>
      <c r="AF18" s="138"/>
      <c r="AG18" s="138"/>
      <c r="AH18" s="139"/>
      <c r="AI18" s="137">
        <v>196</v>
      </c>
      <c r="AJ18" s="138"/>
      <c r="AK18" s="138"/>
      <c r="AL18" s="139"/>
      <c r="AM18" s="136">
        <f t="shared" si="1"/>
        <v>377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147</v>
      </c>
      <c r="G19" s="138"/>
      <c r="H19" s="139"/>
      <c r="I19" s="137">
        <v>131</v>
      </c>
      <c r="J19" s="138"/>
      <c r="K19" s="139"/>
      <c r="L19" s="137">
        <v>147</v>
      </c>
      <c r="M19" s="138"/>
      <c r="N19" s="139"/>
      <c r="O19" s="137">
        <f t="shared" si="0"/>
        <v>278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50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109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59</v>
      </c>
      <c r="M20" s="138"/>
      <c r="N20" s="139"/>
      <c r="O20" s="137">
        <f t="shared" si="0"/>
        <v>118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127</v>
      </c>
      <c r="AJ20" s="138"/>
      <c r="AK20" s="138"/>
      <c r="AL20" s="139"/>
      <c r="AM20" s="136">
        <f t="shared" si="1"/>
        <v>220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79</v>
      </c>
      <c r="G21" s="138"/>
      <c r="H21" s="139"/>
      <c r="I21" s="137">
        <v>47</v>
      </c>
      <c r="J21" s="138"/>
      <c r="K21" s="139"/>
      <c r="L21" s="137">
        <v>69</v>
      </c>
      <c r="M21" s="138"/>
      <c r="N21" s="139"/>
      <c r="O21" s="137">
        <f t="shared" si="0"/>
        <v>116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105</v>
      </c>
      <c r="AB21" s="138"/>
      <c r="AC21" s="138"/>
      <c r="AD21" s="139"/>
      <c r="AE21" s="137">
        <v>90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202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45</v>
      </c>
      <c r="G22" s="138"/>
      <c r="H22" s="139"/>
      <c r="I22" s="137">
        <v>31</v>
      </c>
      <c r="J22" s="138"/>
      <c r="K22" s="139"/>
      <c r="L22" s="137">
        <v>44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242</v>
      </c>
      <c r="AB22" s="138"/>
      <c r="AC22" s="138"/>
      <c r="AD22" s="139"/>
      <c r="AE22" s="137">
        <v>237</v>
      </c>
      <c r="AF22" s="138"/>
      <c r="AG22" s="138"/>
      <c r="AH22" s="139"/>
      <c r="AI22" s="137">
        <v>273</v>
      </c>
      <c r="AJ22" s="138"/>
      <c r="AK22" s="138"/>
      <c r="AL22" s="139"/>
      <c r="AM22" s="136">
        <f t="shared" si="1"/>
        <v>510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172</v>
      </c>
      <c r="G23" s="138"/>
      <c r="H23" s="139"/>
      <c r="I23" s="137">
        <v>147</v>
      </c>
      <c r="J23" s="138"/>
      <c r="K23" s="139"/>
      <c r="L23" s="137">
        <v>171</v>
      </c>
      <c r="M23" s="138"/>
      <c r="N23" s="139"/>
      <c r="O23" s="137">
        <f t="shared" si="0"/>
        <v>318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13</v>
      </c>
      <c r="AB23" s="138"/>
      <c r="AC23" s="138"/>
      <c r="AD23" s="139"/>
      <c r="AE23" s="137">
        <v>9</v>
      </c>
      <c r="AF23" s="138"/>
      <c r="AG23" s="138"/>
      <c r="AH23" s="139"/>
      <c r="AI23" s="137">
        <v>13</v>
      </c>
      <c r="AJ23" s="138"/>
      <c r="AK23" s="138"/>
      <c r="AL23" s="139"/>
      <c r="AM23" s="136">
        <f t="shared" si="1"/>
        <v>22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221</v>
      </c>
      <c r="G24" s="138"/>
      <c r="H24" s="139"/>
      <c r="I24" s="137">
        <v>214</v>
      </c>
      <c r="J24" s="138"/>
      <c r="K24" s="139"/>
      <c r="L24" s="137">
        <v>226</v>
      </c>
      <c r="M24" s="138"/>
      <c r="N24" s="139"/>
      <c r="O24" s="137">
        <f t="shared" si="0"/>
        <v>440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137</v>
      </c>
      <c r="AB24" s="138"/>
      <c r="AC24" s="138"/>
      <c r="AD24" s="139"/>
      <c r="AE24" s="137">
        <v>112</v>
      </c>
      <c r="AF24" s="138"/>
      <c r="AG24" s="138"/>
      <c r="AH24" s="139"/>
      <c r="AI24" s="137">
        <v>120</v>
      </c>
      <c r="AJ24" s="138"/>
      <c r="AK24" s="138"/>
      <c r="AL24" s="139"/>
      <c r="AM24" s="136">
        <f t="shared" si="1"/>
        <v>232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172</v>
      </c>
      <c r="G25" s="138"/>
      <c r="H25" s="139"/>
      <c r="I25" s="137">
        <v>152</v>
      </c>
      <c r="J25" s="138"/>
      <c r="K25" s="139"/>
      <c r="L25" s="137">
        <v>171</v>
      </c>
      <c r="M25" s="138"/>
      <c r="N25" s="139"/>
      <c r="O25" s="137">
        <f t="shared" si="0"/>
        <v>323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240</v>
      </c>
      <c r="AB25" s="138"/>
      <c r="AC25" s="138"/>
      <c r="AD25" s="139"/>
      <c r="AE25" s="137">
        <v>186</v>
      </c>
      <c r="AF25" s="138"/>
      <c r="AG25" s="138"/>
      <c r="AH25" s="139"/>
      <c r="AI25" s="137">
        <v>197</v>
      </c>
      <c r="AJ25" s="138"/>
      <c r="AK25" s="138"/>
      <c r="AL25" s="139"/>
      <c r="AM25" s="136">
        <f t="shared" si="1"/>
        <v>383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168</v>
      </c>
      <c r="G26" s="138"/>
      <c r="H26" s="139"/>
      <c r="I26" s="137">
        <v>156</v>
      </c>
      <c r="J26" s="138"/>
      <c r="K26" s="139"/>
      <c r="L26" s="137">
        <v>175</v>
      </c>
      <c r="M26" s="138"/>
      <c r="N26" s="139"/>
      <c r="O26" s="137">
        <f t="shared" si="0"/>
        <v>331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144</v>
      </c>
      <c r="AB26" s="138"/>
      <c r="AC26" s="138"/>
      <c r="AD26" s="139"/>
      <c r="AE26" s="137">
        <v>131</v>
      </c>
      <c r="AF26" s="138"/>
      <c r="AG26" s="138"/>
      <c r="AH26" s="139"/>
      <c r="AI26" s="137">
        <v>141</v>
      </c>
      <c r="AJ26" s="138"/>
      <c r="AK26" s="138"/>
      <c r="AL26" s="139"/>
      <c r="AM26" s="136">
        <f t="shared" si="1"/>
        <v>272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137</v>
      </c>
      <c r="G27" s="138"/>
      <c r="H27" s="139"/>
      <c r="I27" s="137">
        <v>125</v>
      </c>
      <c r="J27" s="138"/>
      <c r="K27" s="139"/>
      <c r="L27" s="137">
        <v>138</v>
      </c>
      <c r="M27" s="138"/>
      <c r="N27" s="139"/>
      <c r="O27" s="137">
        <f t="shared" si="0"/>
        <v>263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178</v>
      </c>
      <c r="AB27" s="138"/>
      <c r="AC27" s="138"/>
      <c r="AD27" s="139"/>
      <c r="AE27" s="137">
        <v>154</v>
      </c>
      <c r="AF27" s="138"/>
      <c r="AG27" s="138"/>
      <c r="AH27" s="139"/>
      <c r="AI27" s="137">
        <v>114</v>
      </c>
      <c r="AJ27" s="138"/>
      <c r="AK27" s="138"/>
      <c r="AL27" s="139"/>
      <c r="AM27" s="136">
        <f t="shared" si="1"/>
        <v>268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55</v>
      </c>
      <c r="G28" s="138"/>
      <c r="H28" s="139"/>
      <c r="I28" s="137">
        <v>44</v>
      </c>
      <c r="J28" s="138"/>
      <c r="K28" s="139"/>
      <c r="L28" s="137">
        <v>53</v>
      </c>
      <c r="M28" s="138"/>
      <c r="N28" s="139"/>
      <c r="O28" s="137">
        <f t="shared" si="0"/>
        <v>97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201</v>
      </c>
      <c r="AB28" s="138"/>
      <c r="AC28" s="138"/>
      <c r="AD28" s="139"/>
      <c r="AE28" s="137">
        <v>167</v>
      </c>
      <c r="AF28" s="138"/>
      <c r="AG28" s="138"/>
      <c r="AH28" s="139"/>
      <c r="AI28" s="137">
        <v>196</v>
      </c>
      <c r="AJ28" s="138"/>
      <c r="AK28" s="138"/>
      <c r="AL28" s="139"/>
      <c r="AM28" s="136">
        <f t="shared" si="1"/>
        <v>363</v>
      </c>
      <c r="AN28" s="136"/>
      <c r="AO28" s="136"/>
      <c r="AP28" s="136"/>
      <c r="AQ28" s="25"/>
      <c r="AR28" s="43"/>
      <c r="AS28" s="43" t="s">
        <v>131</v>
      </c>
      <c r="AT28" s="43" t="s">
        <v>132</v>
      </c>
      <c r="AU28" s="43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79</v>
      </c>
      <c r="G29" s="138"/>
      <c r="H29" s="139"/>
      <c r="I29" s="137">
        <v>65</v>
      </c>
      <c r="J29" s="138"/>
      <c r="K29" s="139"/>
      <c r="L29" s="137">
        <v>81</v>
      </c>
      <c r="M29" s="138"/>
      <c r="N29" s="139"/>
      <c r="O29" s="137">
        <f t="shared" si="0"/>
        <v>146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190</v>
      </c>
      <c r="AB29" s="138"/>
      <c r="AC29" s="138"/>
      <c r="AD29" s="139"/>
      <c r="AE29" s="137">
        <v>184</v>
      </c>
      <c r="AF29" s="138"/>
      <c r="AG29" s="138"/>
      <c r="AH29" s="139"/>
      <c r="AI29" s="137">
        <v>131</v>
      </c>
      <c r="AJ29" s="138"/>
      <c r="AK29" s="138"/>
      <c r="AL29" s="139"/>
      <c r="AM29" s="136">
        <f t="shared" si="1"/>
        <v>315</v>
      </c>
      <c r="AN29" s="136"/>
      <c r="AO29" s="136"/>
      <c r="AP29" s="136"/>
      <c r="AQ29" s="25"/>
      <c r="AR29" s="43" t="s">
        <v>78</v>
      </c>
      <c r="AS29" s="30">
        <f>AE31</f>
        <v>11331</v>
      </c>
      <c r="AT29" s="30">
        <v>4257</v>
      </c>
      <c r="AU29" s="32">
        <f>IF(OR(AS29=0,AT29=0),"",ROUNDDOWN(AT29/AS29,4))</f>
        <v>0.37559999999999999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1478</v>
      </c>
      <c r="G30" s="138"/>
      <c r="H30" s="139"/>
      <c r="I30" s="137">
        <v>1462</v>
      </c>
      <c r="J30" s="138"/>
      <c r="K30" s="139"/>
      <c r="L30" s="137">
        <v>1597</v>
      </c>
      <c r="M30" s="138"/>
      <c r="N30" s="139"/>
      <c r="O30" s="137">
        <f>I30+L30</f>
        <v>3059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43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92</v>
      </c>
      <c r="AN30" s="136"/>
      <c r="AO30" s="136"/>
      <c r="AP30" s="136"/>
      <c r="AQ30" s="25"/>
      <c r="AR30" s="43" t="s">
        <v>80</v>
      </c>
      <c r="AS30" s="30">
        <f>AI31</f>
        <v>12401</v>
      </c>
      <c r="AT30" s="30">
        <v>5788</v>
      </c>
      <c r="AU30" s="32">
        <f>IF(OR(AS30=0,AT30=0),"",ROUNDDOWN(AT30/AS30,4))</f>
        <v>0.4667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539</v>
      </c>
      <c r="G31" s="138"/>
      <c r="H31" s="139"/>
      <c r="I31" s="137">
        <v>546</v>
      </c>
      <c r="J31" s="138"/>
      <c r="K31" s="139"/>
      <c r="L31" s="137">
        <v>563</v>
      </c>
      <c r="M31" s="138"/>
      <c r="N31" s="139"/>
      <c r="O31" s="137">
        <f t="shared" si="0"/>
        <v>1109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12062</v>
      </c>
      <c r="AB31" s="138"/>
      <c r="AC31" s="138"/>
      <c r="AD31" s="139"/>
      <c r="AE31" s="137">
        <f>SUM(I8:K32,AE8:AH30)</f>
        <v>11331</v>
      </c>
      <c r="AF31" s="138"/>
      <c r="AG31" s="138"/>
      <c r="AH31" s="139"/>
      <c r="AI31" s="137">
        <f>SUM(L8:N32,AI8:AL30)</f>
        <v>12401</v>
      </c>
      <c r="AJ31" s="138"/>
      <c r="AK31" s="138"/>
      <c r="AL31" s="139"/>
      <c r="AM31" s="136">
        <f>AE31+AI31</f>
        <v>23732</v>
      </c>
      <c r="AN31" s="136"/>
      <c r="AO31" s="136"/>
      <c r="AP31" s="136"/>
      <c r="AQ31" s="25"/>
      <c r="AR31" s="43" t="s">
        <v>81</v>
      </c>
      <c r="AS31" s="30">
        <f>AM31</f>
        <v>23732</v>
      </c>
      <c r="AT31" s="30">
        <f>AT29+AT30</f>
        <v>10045</v>
      </c>
      <c r="AU31" s="32">
        <f>IF(OR(AS31=0,AT31=0),"",ROUNDDOWN(AT31/AS31,4))</f>
        <v>0.42320000000000002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405</v>
      </c>
      <c r="G32" s="148"/>
      <c r="H32" s="149"/>
      <c r="I32" s="147">
        <v>368</v>
      </c>
      <c r="J32" s="148"/>
      <c r="K32" s="149"/>
      <c r="L32" s="147">
        <v>418</v>
      </c>
      <c r="M32" s="148"/>
      <c r="N32" s="149"/>
      <c r="O32" s="147">
        <f t="shared" si="0"/>
        <v>786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42"/>
      <c r="AS33" s="19"/>
      <c r="AT33" s="19"/>
      <c r="AU33" s="19"/>
    </row>
    <row r="34" spans="1:47" ht="18.75" customHeight="1" x14ac:dyDescent="0.15">
      <c r="A34" s="19"/>
      <c r="B34" s="19"/>
      <c r="C34" s="19"/>
      <c r="D34" s="40" t="s">
        <v>141</v>
      </c>
      <c r="E34" s="141">
        <v>-63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-478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40" t="s">
        <v>143</v>
      </c>
      <c r="AH34" s="115">
        <f>AT31</f>
        <v>10045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42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42"/>
      <c r="AS35" s="19"/>
      <c r="AT35" s="19"/>
      <c r="AU35" s="19"/>
    </row>
    <row r="36" spans="1:47" ht="18.75" customHeight="1" x14ac:dyDescent="0.15">
      <c r="A36" s="19"/>
      <c r="B36" s="19"/>
      <c r="C36" s="19"/>
      <c r="D36" s="40" t="s">
        <v>141</v>
      </c>
      <c r="E36" s="142">
        <v>-23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-106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40" t="s">
        <v>78</v>
      </c>
      <c r="AH36" s="115">
        <f>AT29</f>
        <v>4257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42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40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42"/>
      <c r="AS37" s="19"/>
      <c r="AT37" s="19"/>
      <c r="AU37" s="19"/>
    </row>
    <row r="38" spans="1:47" ht="18.75" customHeight="1" x14ac:dyDescent="0.15">
      <c r="A38" s="19"/>
      <c r="B38" s="19"/>
      <c r="C38" s="41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40" t="s">
        <v>80</v>
      </c>
      <c r="AH38" s="115">
        <f>AT30</f>
        <v>5788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42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4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42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40" t="s">
        <v>133</v>
      </c>
      <c r="AH40" s="150">
        <f>IF(OR(AH34=0,AM31=0),"",ROUNDDOWN(AH34/AM31*100,2))</f>
        <v>42.32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42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42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>
        <v>4</v>
      </c>
      <c r="G42" s="19"/>
      <c r="H42" s="19"/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>
        <v>4</v>
      </c>
      <c r="S42" s="19">
        <v>0</v>
      </c>
      <c r="T42" s="19"/>
      <c r="U42" s="19"/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42"/>
      <c r="AS42" s="19"/>
      <c r="AT42" s="19"/>
      <c r="AU42" s="19"/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zoomScaleSheetLayoutView="100" workbookViewId="0">
      <selection activeCell="B2" sqref="B2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44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46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46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45"/>
      <c r="H3" s="45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46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46"/>
      <c r="AS3" s="19"/>
      <c r="AT3" s="19"/>
      <c r="AU3" s="19"/>
    </row>
    <row r="4" spans="1:47" ht="18.75" customHeight="1" x14ac:dyDescent="0.15">
      <c r="A4" s="19"/>
      <c r="B4" s="19"/>
      <c r="C4" s="19"/>
      <c r="D4" s="46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48"/>
      <c r="P4" s="48"/>
      <c r="Q4" s="116" t="s">
        <v>83</v>
      </c>
      <c r="R4" s="116"/>
      <c r="S4" s="116"/>
      <c r="T4" s="117">
        <v>118.23</v>
      </c>
      <c r="U4" s="117"/>
      <c r="V4" s="117"/>
      <c r="W4" s="117"/>
      <c r="X4" s="48" t="s">
        <v>84</v>
      </c>
      <c r="Y4" s="48"/>
      <c r="Z4" s="48"/>
      <c r="AA4" s="19"/>
      <c r="AB4" s="19"/>
      <c r="AC4" s="19"/>
      <c r="AD4" s="19"/>
      <c r="AE4" s="19"/>
      <c r="AF4" s="25"/>
      <c r="AG4" s="19"/>
      <c r="AH4" s="46"/>
      <c r="AI4" s="19"/>
      <c r="AJ4" s="19"/>
      <c r="AK4" s="45"/>
      <c r="AL4" s="46"/>
      <c r="AM4" s="48"/>
      <c r="AN4" s="19"/>
      <c r="AO4" s="19"/>
      <c r="AP4" s="45"/>
      <c r="AQ4" s="19"/>
      <c r="AR4" s="46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46"/>
      <c r="AA5" s="46"/>
      <c r="AB5" s="46"/>
      <c r="AC5" s="46"/>
      <c r="AD5" s="118" t="s">
        <v>152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46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46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1798</v>
      </c>
      <c r="G8" s="130"/>
      <c r="H8" s="131"/>
      <c r="I8" s="129">
        <v>1763</v>
      </c>
      <c r="J8" s="130"/>
      <c r="K8" s="131"/>
      <c r="L8" s="129">
        <v>1925</v>
      </c>
      <c r="M8" s="130"/>
      <c r="N8" s="131"/>
      <c r="O8" s="129">
        <f t="shared" ref="O8:O32" si="0">I8+L8</f>
        <v>3688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461</v>
      </c>
      <c r="AB8" s="130"/>
      <c r="AC8" s="130"/>
      <c r="AD8" s="131"/>
      <c r="AE8" s="129">
        <v>466</v>
      </c>
      <c r="AF8" s="130"/>
      <c r="AG8" s="130"/>
      <c r="AH8" s="131"/>
      <c r="AI8" s="129">
        <v>502</v>
      </c>
      <c r="AJ8" s="130"/>
      <c r="AK8" s="130"/>
      <c r="AL8" s="131"/>
      <c r="AM8" s="135">
        <f t="shared" ref="AM8:AM30" si="1">AE8+AI8</f>
        <v>968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98</v>
      </c>
      <c r="G9" s="138"/>
      <c r="H9" s="139"/>
      <c r="I9" s="137">
        <v>88</v>
      </c>
      <c r="J9" s="138"/>
      <c r="K9" s="139"/>
      <c r="L9" s="137">
        <v>72</v>
      </c>
      <c r="M9" s="138"/>
      <c r="N9" s="139"/>
      <c r="O9" s="137">
        <f t="shared" si="0"/>
        <v>160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58</v>
      </c>
      <c r="AB9" s="138"/>
      <c r="AC9" s="138"/>
      <c r="AD9" s="139"/>
      <c r="AE9" s="137">
        <v>53</v>
      </c>
      <c r="AF9" s="138"/>
      <c r="AG9" s="138"/>
      <c r="AH9" s="139"/>
      <c r="AI9" s="137">
        <v>62</v>
      </c>
      <c r="AJ9" s="138"/>
      <c r="AK9" s="138"/>
      <c r="AL9" s="139"/>
      <c r="AM9" s="136">
        <f t="shared" si="1"/>
        <v>115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211</v>
      </c>
      <c r="G10" s="138"/>
      <c r="H10" s="139"/>
      <c r="I10" s="137">
        <v>170</v>
      </c>
      <c r="J10" s="138"/>
      <c r="K10" s="139"/>
      <c r="L10" s="137">
        <v>200</v>
      </c>
      <c r="M10" s="138"/>
      <c r="N10" s="139"/>
      <c r="O10" s="137">
        <f t="shared" si="0"/>
        <v>370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269</v>
      </c>
      <c r="AB10" s="138"/>
      <c r="AC10" s="138"/>
      <c r="AD10" s="139"/>
      <c r="AE10" s="137">
        <v>267</v>
      </c>
      <c r="AF10" s="138"/>
      <c r="AG10" s="138"/>
      <c r="AH10" s="139"/>
      <c r="AI10" s="137">
        <v>280</v>
      </c>
      <c r="AJ10" s="138"/>
      <c r="AK10" s="138"/>
      <c r="AL10" s="139"/>
      <c r="AM10" s="136">
        <f t="shared" si="1"/>
        <v>547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98</v>
      </c>
      <c r="J11" s="138"/>
      <c r="K11" s="139"/>
      <c r="L11" s="137">
        <v>115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422</v>
      </c>
      <c r="AB11" s="138"/>
      <c r="AC11" s="138"/>
      <c r="AD11" s="139"/>
      <c r="AE11" s="137">
        <v>433</v>
      </c>
      <c r="AF11" s="138"/>
      <c r="AG11" s="138"/>
      <c r="AH11" s="139"/>
      <c r="AI11" s="137">
        <v>497</v>
      </c>
      <c r="AJ11" s="138"/>
      <c r="AK11" s="138"/>
      <c r="AL11" s="139"/>
      <c r="AM11" s="136">
        <f t="shared" si="1"/>
        <v>930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168</v>
      </c>
      <c r="G12" s="138"/>
      <c r="H12" s="139"/>
      <c r="I12" s="137">
        <v>169</v>
      </c>
      <c r="J12" s="138"/>
      <c r="K12" s="139"/>
      <c r="L12" s="137">
        <v>166</v>
      </c>
      <c r="M12" s="138"/>
      <c r="N12" s="139"/>
      <c r="O12" s="137">
        <f t="shared" si="0"/>
        <v>335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166</v>
      </c>
      <c r="AB12" s="138"/>
      <c r="AC12" s="138"/>
      <c r="AD12" s="139"/>
      <c r="AE12" s="137">
        <v>144</v>
      </c>
      <c r="AF12" s="138"/>
      <c r="AG12" s="138"/>
      <c r="AH12" s="139"/>
      <c r="AI12" s="137">
        <v>173</v>
      </c>
      <c r="AJ12" s="138"/>
      <c r="AK12" s="138"/>
      <c r="AL12" s="139"/>
      <c r="AM12" s="136">
        <f t="shared" si="1"/>
        <v>317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111</v>
      </c>
      <c r="G13" s="138"/>
      <c r="H13" s="139"/>
      <c r="I13" s="137">
        <v>97</v>
      </c>
      <c r="J13" s="138"/>
      <c r="K13" s="139"/>
      <c r="L13" s="137">
        <v>96</v>
      </c>
      <c r="M13" s="138"/>
      <c r="N13" s="139"/>
      <c r="O13" s="137">
        <f t="shared" si="0"/>
        <v>193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131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121</v>
      </c>
      <c r="AJ13" s="138"/>
      <c r="AK13" s="138"/>
      <c r="AL13" s="139"/>
      <c r="AM13" s="136">
        <f t="shared" si="1"/>
        <v>239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1319</v>
      </c>
      <c r="AB14" s="138"/>
      <c r="AC14" s="138"/>
      <c r="AD14" s="139"/>
      <c r="AE14" s="137">
        <v>1207</v>
      </c>
      <c r="AF14" s="138"/>
      <c r="AG14" s="138"/>
      <c r="AH14" s="139"/>
      <c r="AI14" s="137">
        <v>1344</v>
      </c>
      <c r="AJ14" s="138"/>
      <c r="AK14" s="138"/>
      <c r="AL14" s="139"/>
      <c r="AM14" s="136">
        <f t="shared" si="1"/>
        <v>2551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241</v>
      </c>
      <c r="G15" s="138"/>
      <c r="H15" s="139"/>
      <c r="I15" s="137">
        <v>248</v>
      </c>
      <c r="J15" s="138"/>
      <c r="K15" s="139"/>
      <c r="L15" s="137">
        <v>266</v>
      </c>
      <c r="M15" s="138"/>
      <c r="N15" s="139"/>
      <c r="O15" s="137">
        <f t="shared" si="0"/>
        <v>514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15</v>
      </c>
      <c r="AB15" s="138"/>
      <c r="AC15" s="138"/>
      <c r="AD15" s="139"/>
      <c r="AE15" s="137">
        <v>8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21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242</v>
      </c>
      <c r="G16" s="138"/>
      <c r="H16" s="139"/>
      <c r="I16" s="137">
        <v>212</v>
      </c>
      <c r="J16" s="138"/>
      <c r="K16" s="139"/>
      <c r="L16" s="137">
        <v>248</v>
      </c>
      <c r="M16" s="138"/>
      <c r="N16" s="139"/>
      <c r="O16" s="137">
        <f t="shared" si="0"/>
        <v>460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51</v>
      </c>
      <c r="AB16" s="138"/>
      <c r="AC16" s="138"/>
      <c r="AD16" s="139"/>
      <c r="AE16" s="137">
        <v>39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93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145</v>
      </c>
      <c r="G17" s="138"/>
      <c r="H17" s="139"/>
      <c r="I17" s="137">
        <v>184</v>
      </c>
      <c r="J17" s="138"/>
      <c r="K17" s="139"/>
      <c r="L17" s="137">
        <v>204</v>
      </c>
      <c r="M17" s="138"/>
      <c r="N17" s="139"/>
      <c r="O17" s="137">
        <f t="shared" si="0"/>
        <v>388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224</v>
      </c>
      <c r="AF17" s="138"/>
      <c r="AG17" s="138"/>
      <c r="AH17" s="139"/>
      <c r="AI17" s="137">
        <v>241</v>
      </c>
      <c r="AJ17" s="138"/>
      <c r="AK17" s="138"/>
      <c r="AL17" s="139"/>
      <c r="AM17" s="136">
        <f t="shared" si="1"/>
        <v>465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151</v>
      </c>
      <c r="J18" s="138"/>
      <c r="K18" s="139"/>
      <c r="L18" s="137">
        <v>175</v>
      </c>
      <c r="M18" s="138"/>
      <c r="N18" s="139"/>
      <c r="O18" s="137">
        <f t="shared" si="0"/>
        <v>326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225</v>
      </c>
      <c r="AB18" s="138"/>
      <c r="AC18" s="138"/>
      <c r="AD18" s="139"/>
      <c r="AE18" s="137">
        <v>182</v>
      </c>
      <c r="AF18" s="138"/>
      <c r="AG18" s="138"/>
      <c r="AH18" s="139"/>
      <c r="AI18" s="137">
        <v>194</v>
      </c>
      <c r="AJ18" s="138"/>
      <c r="AK18" s="138"/>
      <c r="AL18" s="139"/>
      <c r="AM18" s="136">
        <f t="shared" si="1"/>
        <v>376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145</v>
      </c>
      <c r="G19" s="138"/>
      <c r="H19" s="139"/>
      <c r="I19" s="137">
        <v>130</v>
      </c>
      <c r="J19" s="138"/>
      <c r="K19" s="139"/>
      <c r="L19" s="137">
        <v>145</v>
      </c>
      <c r="M19" s="138"/>
      <c r="N19" s="139"/>
      <c r="O19" s="137">
        <f t="shared" si="0"/>
        <v>275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66</v>
      </c>
      <c r="AB19" s="138"/>
      <c r="AC19" s="138"/>
      <c r="AD19" s="139"/>
      <c r="AE19" s="137">
        <v>49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108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59</v>
      </c>
      <c r="M20" s="138"/>
      <c r="N20" s="139"/>
      <c r="O20" s="137">
        <f t="shared" si="0"/>
        <v>118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127</v>
      </c>
      <c r="AJ20" s="138"/>
      <c r="AK20" s="138"/>
      <c r="AL20" s="139"/>
      <c r="AM20" s="136">
        <f t="shared" si="1"/>
        <v>220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47</v>
      </c>
      <c r="J21" s="138"/>
      <c r="K21" s="139"/>
      <c r="L21" s="137">
        <v>68</v>
      </c>
      <c r="M21" s="138"/>
      <c r="N21" s="139"/>
      <c r="O21" s="137">
        <f t="shared" si="0"/>
        <v>115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104</v>
      </c>
      <c r="AB21" s="138"/>
      <c r="AC21" s="138"/>
      <c r="AD21" s="139"/>
      <c r="AE21" s="137">
        <v>89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201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45</v>
      </c>
      <c r="G22" s="138"/>
      <c r="H22" s="139"/>
      <c r="I22" s="137">
        <v>31</v>
      </c>
      <c r="J22" s="138"/>
      <c r="K22" s="139"/>
      <c r="L22" s="137">
        <v>44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243</v>
      </c>
      <c r="AB22" s="138"/>
      <c r="AC22" s="138"/>
      <c r="AD22" s="139"/>
      <c r="AE22" s="137">
        <v>238</v>
      </c>
      <c r="AF22" s="138"/>
      <c r="AG22" s="138"/>
      <c r="AH22" s="139"/>
      <c r="AI22" s="137">
        <v>274</v>
      </c>
      <c r="AJ22" s="138"/>
      <c r="AK22" s="138"/>
      <c r="AL22" s="139"/>
      <c r="AM22" s="136">
        <f t="shared" si="1"/>
        <v>512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172</v>
      </c>
      <c r="G23" s="138"/>
      <c r="H23" s="139"/>
      <c r="I23" s="137">
        <v>148</v>
      </c>
      <c r="J23" s="138"/>
      <c r="K23" s="139"/>
      <c r="L23" s="137">
        <v>170</v>
      </c>
      <c r="M23" s="138"/>
      <c r="N23" s="139"/>
      <c r="O23" s="137">
        <f t="shared" si="0"/>
        <v>318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13</v>
      </c>
      <c r="AB23" s="138"/>
      <c r="AC23" s="138"/>
      <c r="AD23" s="139"/>
      <c r="AE23" s="137">
        <v>9</v>
      </c>
      <c r="AF23" s="138"/>
      <c r="AG23" s="138"/>
      <c r="AH23" s="139"/>
      <c r="AI23" s="137">
        <v>13</v>
      </c>
      <c r="AJ23" s="138"/>
      <c r="AK23" s="138"/>
      <c r="AL23" s="139"/>
      <c r="AM23" s="136">
        <f t="shared" si="1"/>
        <v>22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222</v>
      </c>
      <c r="G24" s="138"/>
      <c r="H24" s="139"/>
      <c r="I24" s="137">
        <v>214</v>
      </c>
      <c r="J24" s="138"/>
      <c r="K24" s="139"/>
      <c r="L24" s="137">
        <v>228</v>
      </c>
      <c r="M24" s="138"/>
      <c r="N24" s="139"/>
      <c r="O24" s="137">
        <f t="shared" si="0"/>
        <v>442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136</v>
      </c>
      <c r="AB24" s="138"/>
      <c r="AC24" s="138"/>
      <c r="AD24" s="139"/>
      <c r="AE24" s="137">
        <v>110</v>
      </c>
      <c r="AF24" s="138"/>
      <c r="AG24" s="138"/>
      <c r="AH24" s="139"/>
      <c r="AI24" s="137">
        <v>121</v>
      </c>
      <c r="AJ24" s="138"/>
      <c r="AK24" s="138"/>
      <c r="AL24" s="139"/>
      <c r="AM24" s="136">
        <f t="shared" si="1"/>
        <v>231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172</v>
      </c>
      <c r="G25" s="138"/>
      <c r="H25" s="139"/>
      <c r="I25" s="137">
        <v>152</v>
      </c>
      <c r="J25" s="138"/>
      <c r="K25" s="139"/>
      <c r="L25" s="137">
        <v>171</v>
      </c>
      <c r="M25" s="138"/>
      <c r="N25" s="139"/>
      <c r="O25" s="137">
        <f t="shared" si="0"/>
        <v>323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182</v>
      </c>
      <c r="AF25" s="138"/>
      <c r="AG25" s="138"/>
      <c r="AH25" s="139"/>
      <c r="AI25" s="137">
        <v>195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168</v>
      </c>
      <c r="G26" s="138"/>
      <c r="H26" s="139"/>
      <c r="I26" s="137">
        <v>156</v>
      </c>
      <c r="J26" s="138"/>
      <c r="K26" s="139"/>
      <c r="L26" s="137">
        <v>175</v>
      </c>
      <c r="M26" s="138"/>
      <c r="N26" s="139"/>
      <c r="O26" s="137">
        <f t="shared" si="0"/>
        <v>331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143</v>
      </c>
      <c r="AB26" s="138"/>
      <c r="AC26" s="138"/>
      <c r="AD26" s="139"/>
      <c r="AE26" s="137">
        <v>128</v>
      </c>
      <c r="AF26" s="138"/>
      <c r="AG26" s="138"/>
      <c r="AH26" s="139"/>
      <c r="AI26" s="137">
        <v>141</v>
      </c>
      <c r="AJ26" s="138"/>
      <c r="AK26" s="138"/>
      <c r="AL26" s="139"/>
      <c r="AM26" s="136">
        <f t="shared" si="1"/>
        <v>269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136</v>
      </c>
      <c r="G27" s="138"/>
      <c r="H27" s="139"/>
      <c r="I27" s="137">
        <v>124</v>
      </c>
      <c r="J27" s="138"/>
      <c r="K27" s="139"/>
      <c r="L27" s="137">
        <v>137</v>
      </c>
      <c r="M27" s="138"/>
      <c r="N27" s="139"/>
      <c r="O27" s="137">
        <f t="shared" si="0"/>
        <v>261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177</v>
      </c>
      <c r="AB27" s="138"/>
      <c r="AC27" s="138"/>
      <c r="AD27" s="139"/>
      <c r="AE27" s="137">
        <v>153</v>
      </c>
      <c r="AF27" s="138"/>
      <c r="AG27" s="138"/>
      <c r="AH27" s="139"/>
      <c r="AI27" s="137">
        <v>114</v>
      </c>
      <c r="AJ27" s="138"/>
      <c r="AK27" s="138"/>
      <c r="AL27" s="139"/>
      <c r="AM27" s="136">
        <f t="shared" si="1"/>
        <v>267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55</v>
      </c>
      <c r="G28" s="138"/>
      <c r="H28" s="139"/>
      <c r="I28" s="137">
        <v>44</v>
      </c>
      <c r="J28" s="138"/>
      <c r="K28" s="139"/>
      <c r="L28" s="137">
        <v>53</v>
      </c>
      <c r="M28" s="138"/>
      <c r="N28" s="139"/>
      <c r="O28" s="137">
        <f t="shared" si="0"/>
        <v>97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200</v>
      </c>
      <c r="AB28" s="138"/>
      <c r="AC28" s="138"/>
      <c r="AD28" s="139"/>
      <c r="AE28" s="137">
        <v>166</v>
      </c>
      <c r="AF28" s="138"/>
      <c r="AG28" s="138"/>
      <c r="AH28" s="139"/>
      <c r="AI28" s="137">
        <v>194</v>
      </c>
      <c r="AJ28" s="138"/>
      <c r="AK28" s="138"/>
      <c r="AL28" s="139"/>
      <c r="AM28" s="136">
        <f t="shared" si="1"/>
        <v>360</v>
      </c>
      <c r="AN28" s="136"/>
      <c r="AO28" s="136"/>
      <c r="AP28" s="136"/>
      <c r="AQ28" s="25"/>
      <c r="AR28" s="47"/>
      <c r="AS28" s="47" t="s">
        <v>131</v>
      </c>
      <c r="AT28" s="47" t="s">
        <v>132</v>
      </c>
      <c r="AU28" s="47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79</v>
      </c>
      <c r="G29" s="138"/>
      <c r="H29" s="139"/>
      <c r="I29" s="137">
        <v>64</v>
      </c>
      <c r="J29" s="138"/>
      <c r="K29" s="139"/>
      <c r="L29" s="137">
        <v>80</v>
      </c>
      <c r="M29" s="138"/>
      <c r="N29" s="139"/>
      <c r="O29" s="137">
        <f t="shared" si="0"/>
        <v>144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190</v>
      </c>
      <c r="AB29" s="138"/>
      <c r="AC29" s="138"/>
      <c r="AD29" s="139"/>
      <c r="AE29" s="137">
        <v>184</v>
      </c>
      <c r="AF29" s="138"/>
      <c r="AG29" s="138"/>
      <c r="AH29" s="139"/>
      <c r="AI29" s="137">
        <v>131</v>
      </c>
      <c r="AJ29" s="138"/>
      <c r="AK29" s="138"/>
      <c r="AL29" s="139"/>
      <c r="AM29" s="136">
        <f t="shared" si="1"/>
        <v>315</v>
      </c>
      <c r="AN29" s="136"/>
      <c r="AO29" s="136"/>
      <c r="AP29" s="136"/>
      <c r="AQ29" s="25"/>
      <c r="AR29" s="47" t="s">
        <v>78</v>
      </c>
      <c r="AS29" s="30">
        <f>AE31</f>
        <v>11317</v>
      </c>
      <c r="AT29" s="30">
        <v>4262</v>
      </c>
      <c r="AU29" s="32">
        <f>IF(OR(AS29=0,AT29=0),"",ROUNDDOWN(AT29/AS29,4))</f>
        <v>0.37659999999999999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1484</v>
      </c>
      <c r="G30" s="138"/>
      <c r="H30" s="139"/>
      <c r="I30" s="137">
        <v>1466</v>
      </c>
      <c r="J30" s="138"/>
      <c r="K30" s="139"/>
      <c r="L30" s="137">
        <v>1593</v>
      </c>
      <c r="M30" s="138"/>
      <c r="N30" s="139"/>
      <c r="O30" s="137">
        <f>I30+L30</f>
        <v>3059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47" t="s">
        <v>80</v>
      </c>
      <c r="AS30" s="30">
        <f>AI31</f>
        <v>12383</v>
      </c>
      <c r="AT30" s="30">
        <v>5784</v>
      </c>
      <c r="AU30" s="32">
        <f>IF(OR(AS30=0,AT30=0),"",ROUNDDOWN(AT30/AS30,4))</f>
        <v>0.46700000000000003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541</v>
      </c>
      <c r="G31" s="138"/>
      <c r="H31" s="139"/>
      <c r="I31" s="137">
        <v>543</v>
      </c>
      <c r="J31" s="138"/>
      <c r="K31" s="139"/>
      <c r="L31" s="137">
        <v>564</v>
      </c>
      <c r="M31" s="138"/>
      <c r="N31" s="139"/>
      <c r="O31" s="137">
        <f t="shared" si="0"/>
        <v>1107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12064</v>
      </c>
      <c r="AB31" s="138"/>
      <c r="AC31" s="138"/>
      <c r="AD31" s="139"/>
      <c r="AE31" s="137">
        <f>SUM(I8:K32,AE8:AH30)</f>
        <v>11317</v>
      </c>
      <c r="AF31" s="138"/>
      <c r="AG31" s="138"/>
      <c r="AH31" s="139"/>
      <c r="AI31" s="137">
        <f>SUM(L8:N32,AI8:AL30)</f>
        <v>12383</v>
      </c>
      <c r="AJ31" s="138"/>
      <c r="AK31" s="138"/>
      <c r="AL31" s="139"/>
      <c r="AM31" s="136">
        <f>AE31+AI31</f>
        <v>23700</v>
      </c>
      <c r="AN31" s="136"/>
      <c r="AO31" s="136"/>
      <c r="AP31" s="136"/>
      <c r="AQ31" s="25"/>
      <c r="AR31" s="47" t="s">
        <v>81</v>
      </c>
      <c r="AS31" s="30">
        <f>AM31</f>
        <v>23700</v>
      </c>
      <c r="AT31" s="30">
        <f>AT29+AT30</f>
        <v>10046</v>
      </c>
      <c r="AU31" s="32">
        <f>IF(OR(AS31=0,AT31=0),"",ROUNDDOWN(AT31/AS31,4))</f>
        <v>0.42380000000000001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405</v>
      </c>
      <c r="G32" s="148"/>
      <c r="H32" s="149"/>
      <c r="I32" s="147">
        <v>369</v>
      </c>
      <c r="J32" s="148"/>
      <c r="K32" s="149"/>
      <c r="L32" s="147">
        <v>415</v>
      </c>
      <c r="M32" s="148"/>
      <c r="N32" s="149"/>
      <c r="O32" s="147">
        <f t="shared" si="0"/>
        <v>784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46"/>
      <c r="AS33" s="19"/>
      <c r="AT33" s="19"/>
      <c r="AU33" s="19"/>
    </row>
    <row r="34" spans="1:47" ht="18.75" customHeight="1" x14ac:dyDescent="0.15">
      <c r="A34" s="19"/>
      <c r="B34" s="19"/>
      <c r="C34" s="19"/>
      <c r="D34" s="45" t="s">
        <v>141</v>
      </c>
      <c r="E34" s="141">
        <v>-32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-490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45" t="s">
        <v>143</v>
      </c>
      <c r="AH34" s="115">
        <f>AT31</f>
        <v>10046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46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46"/>
      <c r="AS35" s="19"/>
      <c r="AT35" s="19"/>
      <c r="AU35" s="19"/>
    </row>
    <row r="36" spans="1:47" ht="18.75" customHeight="1" x14ac:dyDescent="0.15">
      <c r="A36" s="19"/>
      <c r="B36" s="19"/>
      <c r="C36" s="19"/>
      <c r="D36" s="45" t="s">
        <v>141</v>
      </c>
      <c r="E36" s="142">
        <v>2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-96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45" t="s">
        <v>78</v>
      </c>
      <c r="AH36" s="115">
        <f>AT29</f>
        <v>4262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46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45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46"/>
      <c r="AS37" s="19"/>
      <c r="AT37" s="19"/>
      <c r="AU37" s="19"/>
    </row>
    <row r="38" spans="1:47" ht="18.75" customHeight="1" x14ac:dyDescent="0.15">
      <c r="A38" s="19"/>
      <c r="B38" s="19"/>
      <c r="C38" s="48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45" t="s">
        <v>80</v>
      </c>
      <c r="AH38" s="115">
        <f>AT30</f>
        <v>5784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46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45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46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45" t="s">
        <v>133</v>
      </c>
      <c r="AH40" s="150">
        <f>IF(OR(AH34=0,AM31=0),"",ROUNDDOWN(AH34/AM31*100,2))</f>
        <v>42.38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46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46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7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3</v>
      </c>
      <c r="U42" s="19">
        <v>5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46"/>
      <c r="AS42" s="19"/>
      <c r="AT42" s="19"/>
      <c r="AU42" s="19"/>
    </row>
  </sheetData>
  <mergeCells count="284"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3" zoomScaleSheetLayoutView="100" workbookViewId="0">
      <selection activeCell="B1" sqref="B1:AP1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49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52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52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50"/>
      <c r="H3" s="50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52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52"/>
      <c r="AS3" s="19"/>
      <c r="AT3" s="19"/>
      <c r="AU3" s="19"/>
    </row>
    <row r="4" spans="1:47" ht="18.75" customHeight="1" x14ac:dyDescent="0.15">
      <c r="A4" s="19"/>
      <c r="B4" s="19"/>
      <c r="C4" s="19"/>
      <c r="D4" s="52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51"/>
      <c r="P4" s="51"/>
      <c r="Q4" s="116" t="s">
        <v>83</v>
      </c>
      <c r="R4" s="116"/>
      <c r="S4" s="116"/>
      <c r="T4" s="117">
        <v>118.23</v>
      </c>
      <c r="U4" s="117"/>
      <c r="V4" s="117"/>
      <c r="W4" s="117"/>
      <c r="X4" s="51" t="s">
        <v>84</v>
      </c>
      <c r="Y4" s="51"/>
      <c r="Z4" s="51"/>
      <c r="AA4" s="19"/>
      <c r="AB4" s="19"/>
      <c r="AC4" s="19"/>
      <c r="AD4" s="19"/>
      <c r="AE4" s="19"/>
      <c r="AF4" s="25"/>
      <c r="AG4" s="19"/>
      <c r="AH4" s="52"/>
      <c r="AI4" s="19"/>
      <c r="AJ4" s="19"/>
      <c r="AK4" s="50"/>
      <c r="AL4" s="52"/>
      <c r="AM4" s="51"/>
      <c r="AN4" s="19"/>
      <c r="AO4" s="19"/>
      <c r="AP4" s="50"/>
      <c r="AQ4" s="19"/>
      <c r="AR4" s="52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52"/>
      <c r="AA5" s="52"/>
      <c r="AB5" s="52"/>
      <c r="AC5" s="52"/>
      <c r="AD5" s="118" t="s">
        <v>153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52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52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1800</v>
      </c>
      <c r="G8" s="130"/>
      <c r="H8" s="131"/>
      <c r="I8" s="129">
        <v>1766</v>
      </c>
      <c r="J8" s="130"/>
      <c r="K8" s="131"/>
      <c r="L8" s="129">
        <v>1924</v>
      </c>
      <c r="M8" s="130"/>
      <c r="N8" s="131"/>
      <c r="O8" s="129">
        <f t="shared" ref="O8:O32" si="0">I8+L8</f>
        <v>3690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460</v>
      </c>
      <c r="AB8" s="130"/>
      <c r="AC8" s="130"/>
      <c r="AD8" s="131"/>
      <c r="AE8" s="129">
        <v>467</v>
      </c>
      <c r="AF8" s="130"/>
      <c r="AG8" s="130"/>
      <c r="AH8" s="131"/>
      <c r="AI8" s="129">
        <v>503</v>
      </c>
      <c r="AJ8" s="130"/>
      <c r="AK8" s="130"/>
      <c r="AL8" s="131"/>
      <c r="AM8" s="135">
        <f t="shared" ref="AM8:AM30" si="1">AE8+AI8</f>
        <v>970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99</v>
      </c>
      <c r="G9" s="138"/>
      <c r="H9" s="139"/>
      <c r="I9" s="137">
        <v>89</v>
      </c>
      <c r="J9" s="138"/>
      <c r="K9" s="139"/>
      <c r="L9" s="137">
        <v>72</v>
      </c>
      <c r="M9" s="138"/>
      <c r="N9" s="139"/>
      <c r="O9" s="137">
        <f t="shared" si="0"/>
        <v>161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59</v>
      </c>
      <c r="AB9" s="138"/>
      <c r="AC9" s="138"/>
      <c r="AD9" s="139"/>
      <c r="AE9" s="137">
        <v>53</v>
      </c>
      <c r="AF9" s="138"/>
      <c r="AG9" s="138"/>
      <c r="AH9" s="139"/>
      <c r="AI9" s="137">
        <v>61</v>
      </c>
      <c r="AJ9" s="138"/>
      <c r="AK9" s="138"/>
      <c r="AL9" s="139"/>
      <c r="AM9" s="136">
        <f t="shared" si="1"/>
        <v>114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210</v>
      </c>
      <c r="G10" s="138"/>
      <c r="H10" s="139"/>
      <c r="I10" s="137">
        <v>170</v>
      </c>
      <c r="J10" s="138"/>
      <c r="K10" s="139"/>
      <c r="L10" s="137">
        <v>199</v>
      </c>
      <c r="M10" s="138"/>
      <c r="N10" s="139"/>
      <c r="O10" s="137">
        <f t="shared" si="0"/>
        <v>369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270</v>
      </c>
      <c r="AB10" s="138"/>
      <c r="AC10" s="138"/>
      <c r="AD10" s="139"/>
      <c r="AE10" s="137">
        <v>266</v>
      </c>
      <c r="AF10" s="138"/>
      <c r="AG10" s="138"/>
      <c r="AH10" s="139"/>
      <c r="AI10" s="137">
        <v>280</v>
      </c>
      <c r="AJ10" s="138"/>
      <c r="AK10" s="138"/>
      <c r="AL10" s="139"/>
      <c r="AM10" s="136">
        <f t="shared" si="1"/>
        <v>546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111</v>
      </c>
      <c r="G11" s="138"/>
      <c r="H11" s="139"/>
      <c r="I11" s="137">
        <v>98</v>
      </c>
      <c r="J11" s="138"/>
      <c r="K11" s="139"/>
      <c r="L11" s="137">
        <v>115</v>
      </c>
      <c r="M11" s="138"/>
      <c r="N11" s="139"/>
      <c r="O11" s="137">
        <f t="shared" si="0"/>
        <v>213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421</v>
      </c>
      <c r="AB11" s="138"/>
      <c r="AC11" s="138"/>
      <c r="AD11" s="139"/>
      <c r="AE11" s="137">
        <v>433</v>
      </c>
      <c r="AF11" s="138"/>
      <c r="AG11" s="138"/>
      <c r="AH11" s="139"/>
      <c r="AI11" s="137">
        <v>496</v>
      </c>
      <c r="AJ11" s="138"/>
      <c r="AK11" s="138"/>
      <c r="AL11" s="139"/>
      <c r="AM11" s="136">
        <f t="shared" si="1"/>
        <v>929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169</v>
      </c>
      <c r="G12" s="138"/>
      <c r="H12" s="139"/>
      <c r="I12" s="137">
        <v>170</v>
      </c>
      <c r="J12" s="138"/>
      <c r="K12" s="139"/>
      <c r="L12" s="137">
        <v>168</v>
      </c>
      <c r="M12" s="138"/>
      <c r="N12" s="139"/>
      <c r="O12" s="137">
        <f t="shared" si="0"/>
        <v>338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165</v>
      </c>
      <c r="AB12" s="138"/>
      <c r="AC12" s="138"/>
      <c r="AD12" s="139"/>
      <c r="AE12" s="137">
        <v>142</v>
      </c>
      <c r="AF12" s="138"/>
      <c r="AG12" s="138"/>
      <c r="AH12" s="139"/>
      <c r="AI12" s="137">
        <v>172</v>
      </c>
      <c r="AJ12" s="138"/>
      <c r="AK12" s="138"/>
      <c r="AL12" s="139"/>
      <c r="AM12" s="136">
        <f t="shared" si="1"/>
        <v>314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105</v>
      </c>
      <c r="G13" s="138"/>
      <c r="H13" s="139"/>
      <c r="I13" s="137">
        <v>91</v>
      </c>
      <c r="J13" s="138"/>
      <c r="K13" s="139"/>
      <c r="L13" s="137">
        <v>92</v>
      </c>
      <c r="M13" s="138"/>
      <c r="N13" s="139"/>
      <c r="O13" s="137">
        <f t="shared" si="0"/>
        <v>183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132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122</v>
      </c>
      <c r="AJ13" s="138"/>
      <c r="AK13" s="138"/>
      <c r="AL13" s="139"/>
      <c r="AM13" s="136">
        <f t="shared" si="1"/>
        <v>240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1319</v>
      </c>
      <c r="AB14" s="138"/>
      <c r="AC14" s="138"/>
      <c r="AD14" s="139"/>
      <c r="AE14" s="137">
        <v>1206</v>
      </c>
      <c r="AF14" s="138"/>
      <c r="AG14" s="138"/>
      <c r="AH14" s="139"/>
      <c r="AI14" s="137">
        <v>1341</v>
      </c>
      <c r="AJ14" s="138"/>
      <c r="AK14" s="138"/>
      <c r="AL14" s="139"/>
      <c r="AM14" s="136">
        <f t="shared" si="1"/>
        <v>2547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240</v>
      </c>
      <c r="G15" s="138"/>
      <c r="H15" s="139"/>
      <c r="I15" s="137">
        <v>246</v>
      </c>
      <c r="J15" s="138"/>
      <c r="K15" s="139"/>
      <c r="L15" s="137">
        <v>265</v>
      </c>
      <c r="M15" s="138"/>
      <c r="N15" s="139"/>
      <c r="O15" s="137">
        <f t="shared" si="0"/>
        <v>511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15</v>
      </c>
      <c r="AB15" s="138"/>
      <c r="AC15" s="138"/>
      <c r="AD15" s="139"/>
      <c r="AE15" s="137">
        <v>8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21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242</v>
      </c>
      <c r="G16" s="138"/>
      <c r="H16" s="139"/>
      <c r="I16" s="137">
        <v>211</v>
      </c>
      <c r="J16" s="138"/>
      <c r="K16" s="139"/>
      <c r="L16" s="137">
        <v>248</v>
      </c>
      <c r="M16" s="138"/>
      <c r="N16" s="139"/>
      <c r="O16" s="137">
        <f t="shared" si="0"/>
        <v>459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51</v>
      </c>
      <c r="AB16" s="138"/>
      <c r="AC16" s="138"/>
      <c r="AD16" s="139"/>
      <c r="AE16" s="137">
        <v>39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93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146</v>
      </c>
      <c r="G17" s="138"/>
      <c r="H17" s="139"/>
      <c r="I17" s="137">
        <v>185</v>
      </c>
      <c r="J17" s="138"/>
      <c r="K17" s="139"/>
      <c r="L17" s="137">
        <v>206</v>
      </c>
      <c r="M17" s="138"/>
      <c r="N17" s="139"/>
      <c r="O17" s="137">
        <f t="shared" si="0"/>
        <v>391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224</v>
      </c>
      <c r="AF17" s="138"/>
      <c r="AG17" s="138"/>
      <c r="AH17" s="139"/>
      <c r="AI17" s="137">
        <v>241</v>
      </c>
      <c r="AJ17" s="138"/>
      <c r="AK17" s="138"/>
      <c r="AL17" s="139"/>
      <c r="AM17" s="136">
        <f t="shared" si="1"/>
        <v>465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151</v>
      </c>
      <c r="J18" s="138"/>
      <c r="K18" s="139"/>
      <c r="L18" s="137">
        <v>175</v>
      </c>
      <c r="M18" s="138"/>
      <c r="N18" s="139"/>
      <c r="O18" s="137">
        <f t="shared" si="0"/>
        <v>326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224</v>
      </c>
      <c r="AB18" s="138"/>
      <c r="AC18" s="138"/>
      <c r="AD18" s="139"/>
      <c r="AE18" s="137">
        <v>182</v>
      </c>
      <c r="AF18" s="138"/>
      <c r="AG18" s="138"/>
      <c r="AH18" s="139"/>
      <c r="AI18" s="137">
        <v>194</v>
      </c>
      <c r="AJ18" s="138"/>
      <c r="AK18" s="138"/>
      <c r="AL18" s="139"/>
      <c r="AM18" s="136">
        <f t="shared" si="1"/>
        <v>376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143</v>
      </c>
      <c r="G19" s="138"/>
      <c r="H19" s="139"/>
      <c r="I19" s="137">
        <v>130</v>
      </c>
      <c r="J19" s="138"/>
      <c r="K19" s="139"/>
      <c r="L19" s="137">
        <v>144</v>
      </c>
      <c r="M19" s="138"/>
      <c r="N19" s="139"/>
      <c r="O19" s="137">
        <f t="shared" si="0"/>
        <v>274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66</v>
      </c>
      <c r="AB19" s="138"/>
      <c r="AC19" s="138"/>
      <c r="AD19" s="139"/>
      <c r="AE19" s="137">
        <v>47</v>
      </c>
      <c r="AF19" s="138"/>
      <c r="AG19" s="138"/>
      <c r="AH19" s="139"/>
      <c r="AI19" s="137">
        <v>57</v>
      </c>
      <c r="AJ19" s="138"/>
      <c r="AK19" s="138"/>
      <c r="AL19" s="139"/>
      <c r="AM19" s="136">
        <f t="shared" si="1"/>
        <v>104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58</v>
      </c>
      <c r="M20" s="138"/>
      <c r="N20" s="139"/>
      <c r="O20" s="137">
        <f t="shared" si="0"/>
        <v>117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106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219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47</v>
      </c>
      <c r="J21" s="138"/>
      <c r="K21" s="139"/>
      <c r="L21" s="137">
        <v>68</v>
      </c>
      <c r="M21" s="138"/>
      <c r="N21" s="139"/>
      <c r="O21" s="137">
        <f t="shared" si="0"/>
        <v>115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104</v>
      </c>
      <c r="AB21" s="138"/>
      <c r="AC21" s="138"/>
      <c r="AD21" s="139"/>
      <c r="AE21" s="137">
        <v>89</v>
      </c>
      <c r="AF21" s="138"/>
      <c r="AG21" s="138"/>
      <c r="AH21" s="139"/>
      <c r="AI21" s="137">
        <v>112</v>
      </c>
      <c r="AJ21" s="138"/>
      <c r="AK21" s="138"/>
      <c r="AL21" s="139"/>
      <c r="AM21" s="136">
        <f t="shared" si="1"/>
        <v>201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44</v>
      </c>
      <c r="G22" s="138"/>
      <c r="H22" s="139"/>
      <c r="I22" s="137">
        <v>32</v>
      </c>
      <c r="J22" s="138"/>
      <c r="K22" s="139"/>
      <c r="L22" s="137">
        <v>42</v>
      </c>
      <c r="M22" s="138"/>
      <c r="N22" s="139"/>
      <c r="O22" s="137">
        <f t="shared" si="0"/>
        <v>74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241</v>
      </c>
      <c r="AB22" s="138"/>
      <c r="AC22" s="138"/>
      <c r="AD22" s="139"/>
      <c r="AE22" s="137">
        <v>235</v>
      </c>
      <c r="AF22" s="138"/>
      <c r="AG22" s="138"/>
      <c r="AH22" s="139"/>
      <c r="AI22" s="137">
        <v>272</v>
      </c>
      <c r="AJ22" s="138"/>
      <c r="AK22" s="138"/>
      <c r="AL22" s="139"/>
      <c r="AM22" s="136">
        <f t="shared" si="1"/>
        <v>507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171</v>
      </c>
      <c r="G23" s="138"/>
      <c r="H23" s="139"/>
      <c r="I23" s="137">
        <v>147</v>
      </c>
      <c r="J23" s="138"/>
      <c r="K23" s="139"/>
      <c r="L23" s="137">
        <v>170</v>
      </c>
      <c r="M23" s="138"/>
      <c r="N23" s="139"/>
      <c r="O23" s="137">
        <f t="shared" si="0"/>
        <v>317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12</v>
      </c>
      <c r="AB23" s="138"/>
      <c r="AC23" s="138"/>
      <c r="AD23" s="139"/>
      <c r="AE23" s="137">
        <v>9</v>
      </c>
      <c r="AF23" s="138"/>
      <c r="AG23" s="138"/>
      <c r="AH23" s="139"/>
      <c r="AI23" s="137">
        <v>12</v>
      </c>
      <c r="AJ23" s="138"/>
      <c r="AK23" s="138"/>
      <c r="AL23" s="139"/>
      <c r="AM23" s="136">
        <f t="shared" si="1"/>
        <v>21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222</v>
      </c>
      <c r="G24" s="138"/>
      <c r="H24" s="139"/>
      <c r="I24" s="137">
        <v>214</v>
      </c>
      <c r="J24" s="138"/>
      <c r="K24" s="139"/>
      <c r="L24" s="137">
        <v>228</v>
      </c>
      <c r="M24" s="138"/>
      <c r="N24" s="139"/>
      <c r="O24" s="137">
        <f t="shared" si="0"/>
        <v>442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136</v>
      </c>
      <c r="AB24" s="138"/>
      <c r="AC24" s="138"/>
      <c r="AD24" s="139"/>
      <c r="AE24" s="137">
        <v>111</v>
      </c>
      <c r="AF24" s="138"/>
      <c r="AG24" s="138"/>
      <c r="AH24" s="139"/>
      <c r="AI24" s="137">
        <v>123</v>
      </c>
      <c r="AJ24" s="138"/>
      <c r="AK24" s="138"/>
      <c r="AL24" s="139"/>
      <c r="AM24" s="136">
        <f t="shared" si="1"/>
        <v>234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171</v>
      </c>
      <c r="G25" s="138"/>
      <c r="H25" s="139"/>
      <c r="I25" s="137">
        <v>152</v>
      </c>
      <c r="J25" s="138"/>
      <c r="K25" s="139"/>
      <c r="L25" s="137">
        <v>170</v>
      </c>
      <c r="M25" s="138"/>
      <c r="N25" s="139"/>
      <c r="O25" s="137">
        <f t="shared" si="0"/>
        <v>322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182</v>
      </c>
      <c r="AF25" s="138"/>
      <c r="AG25" s="138"/>
      <c r="AH25" s="139"/>
      <c r="AI25" s="137">
        <v>195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171</v>
      </c>
      <c r="G26" s="138"/>
      <c r="H26" s="139"/>
      <c r="I26" s="137">
        <v>159</v>
      </c>
      <c r="J26" s="138"/>
      <c r="K26" s="139"/>
      <c r="L26" s="137">
        <v>176</v>
      </c>
      <c r="M26" s="138"/>
      <c r="N26" s="139"/>
      <c r="O26" s="137">
        <f t="shared" si="0"/>
        <v>335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141</v>
      </c>
      <c r="AB26" s="138"/>
      <c r="AC26" s="138"/>
      <c r="AD26" s="139"/>
      <c r="AE26" s="137">
        <v>127</v>
      </c>
      <c r="AF26" s="138"/>
      <c r="AG26" s="138"/>
      <c r="AH26" s="139"/>
      <c r="AI26" s="137">
        <v>139</v>
      </c>
      <c r="AJ26" s="138"/>
      <c r="AK26" s="138"/>
      <c r="AL26" s="139"/>
      <c r="AM26" s="136">
        <f t="shared" si="1"/>
        <v>266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136</v>
      </c>
      <c r="G27" s="138"/>
      <c r="H27" s="139"/>
      <c r="I27" s="137">
        <v>125</v>
      </c>
      <c r="J27" s="138"/>
      <c r="K27" s="139"/>
      <c r="L27" s="137">
        <v>137</v>
      </c>
      <c r="M27" s="138"/>
      <c r="N27" s="139"/>
      <c r="O27" s="137">
        <f t="shared" si="0"/>
        <v>262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176</v>
      </c>
      <c r="AB27" s="138"/>
      <c r="AC27" s="138"/>
      <c r="AD27" s="139"/>
      <c r="AE27" s="137">
        <v>153</v>
      </c>
      <c r="AF27" s="138"/>
      <c r="AG27" s="138"/>
      <c r="AH27" s="139"/>
      <c r="AI27" s="137">
        <v>112</v>
      </c>
      <c r="AJ27" s="138"/>
      <c r="AK27" s="138"/>
      <c r="AL27" s="139"/>
      <c r="AM27" s="136">
        <f t="shared" si="1"/>
        <v>265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56</v>
      </c>
      <c r="G28" s="138"/>
      <c r="H28" s="139"/>
      <c r="I28" s="137">
        <v>45</v>
      </c>
      <c r="J28" s="138"/>
      <c r="K28" s="139"/>
      <c r="L28" s="137">
        <v>54</v>
      </c>
      <c r="M28" s="138"/>
      <c r="N28" s="139"/>
      <c r="O28" s="137">
        <f t="shared" si="0"/>
        <v>99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198</v>
      </c>
      <c r="AB28" s="138"/>
      <c r="AC28" s="138"/>
      <c r="AD28" s="139"/>
      <c r="AE28" s="137">
        <v>166</v>
      </c>
      <c r="AF28" s="138"/>
      <c r="AG28" s="138"/>
      <c r="AH28" s="139"/>
      <c r="AI28" s="137">
        <v>191</v>
      </c>
      <c r="AJ28" s="138"/>
      <c r="AK28" s="138"/>
      <c r="AL28" s="139"/>
      <c r="AM28" s="136">
        <f t="shared" si="1"/>
        <v>357</v>
      </c>
      <c r="AN28" s="136"/>
      <c r="AO28" s="136"/>
      <c r="AP28" s="136"/>
      <c r="AQ28" s="25"/>
      <c r="AR28" s="53"/>
      <c r="AS28" s="53" t="s">
        <v>131</v>
      </c>
      <c r="AT28" s="53" t="s">
        <v>132</v>
      </c>
      <c r="AU28" s="53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79</v>
      </c>
      <c r="G29" s="138"/>
      <c r="H29" s="139"/>
      <c r="I29" s="137">
        <v>64</v>
      </c>
      <c r="J29" s="138"/>
      <c r="K29" s="139"/>
      <c r="L29" s="137">
        <v>79</v>
      </c>
      <c r="M29" s="138"/>
      <c r="N29" s="139"/>
      <c r="O29" s="137">
        <f t="shared" si="0"/>
        <v>143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187</v>
      </c>
      <c r="AB29" s="138"/>
      <c r="AC29" s="138"/>
      <c r="AD29" s="139"/>
      <c r="AE29" s="137">
        <v>182</v>
      </c>
      <c r="AF29" s="138"/>
      <c r="AG29" s="138"/>
      <c r="AH29" s="139"/>
      <c r="AI29" s="137">
        <v>131</v>
      </c>
      <c r="AJ29" s="138"/>
      <c r="AK29" s="138"/>
      <c r="AL29" s="139"/>
      <c r="AM29" s="136">
        <f t="shared" si="1"/>
        <v>313</v>
      </c>
      <c r="AN29" s="136"/>
      <c r="AO29" s="136"/>
      <c r="AP29" s="136"/>
      <c r="AQ29" s="25"/>
      <c r="AR29" s="53" t="s">
        <v>78</v>
      </c>
      <c r="AS29" s="30">
        <f>AE31</f>
        <v>11309</v>
      </c>
      <c r="AT29" s="30">
        <v>4261</v>
      </c>
      <c r="AU29" s="32">
        <f>IF(OR(AS29=0,AT29=0),"",ROUNDDOWN(AT29/AS29,4))</f>
        <v>0.37669999999999998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1484</v>
      </c>
      <c r="G30" s="138"/>
      <c r="H30" s="139"/>
      <c r="I30" s="137">
        <v>1465</v>
      </c>
      <c r="J30" s="138"/>
      <c r="K30" s="139"/>
      <c r="L30" s="137">
        <v>1593</v>
      </c>
      <c r="M30" s="138"/>
      <c r="N30" s="139"/>
      <c r="O30" s="137">
        <f>I30+L30</f>
        <v>3058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53" t="s">
        <v>80</v>
      </c>
      <c r="AS30" s="30">
        <f>AI31</f>
        <v>12362</v>
      </c>
      <c r="AT30" s="30">
        <v>5772</v>
      </c>
      <c r="AU30" s="32">
        <f>IF(OR(AS30=0,AT30=0),"",ROUNDDOWN(AT30/AS30,4))</f>
        <v>0.46689999999999998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542</v>
      </c>
      <c r="G31" s="138"/>
      <c r="H31" s="139"/>
      <c r="I31" s="137">
        <v>542</v>
      </c>
      <c r="J31" s="138"/>
      <c r="K31" s="139"/>
      <c r="L31" s="137">
        <v>563</v>
      </c>
      <c r="M31" s="138"/>
      <c r="N31" s="139"/>
      <c r="O31" s="137">
        <f t="shared" si="0"/>
        <v>1105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12051</v>
      </c>
      <c r="AB31" s="138"/>
      <c r="AC31" s="138"/>
      <c r="AD31" s="139"/>
      <c r="AE31" s="137">
        <f>SUM(I8:K32,AE8:AH30)</f>
        <v>11309</v>
      </c>
      <c r="AF31" s="138"/>
      <c r="AG31" s="138"/>
      <c r="AH31" s="139"/>
      <c r="AI31" s="137">
        <f>SUM(L8:N32,AI8:AL30)</f>
        <v>12362</v>
      </c>
      <c r="AJ31" s="138"/>
      <c r="AK31" s="138"/>
      <c r="AL31" s="139"/>
      <c r="AM31" s="136">
        <f>AE31+AI31</f>
        <v>23671</v>
      </c>
      <c r="AN31" s="136"/>
      <c r="AO31" s="136"/>
      <c r="AP31" s="136"/>
      <c r="AQ31" s="25"/>
      <c r="AR31" s="53" t="s">
        <v>81</v>
      </c>
      <c r="AS31" s="30">
        <f>AM31</f>
        <v>23671</v>
      </c>
      <c r="AT31" s="30">
        <f>AT29+AT30</f>
        <v>10033</v>
      </c>
      <c r="AU31" s="32">
        <f>IF(OR(AS31=0,AT31=0),"",ROUNDDOWN(AT31/AS31,4))</f>
        <v>0.42380000000000001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408</v>
      </c>
      <c r="G32" s="148"/>
      <c r="H32" s="149"/>
      <c r="I32" s="147">
        <v>371</v>
      </c>
      <c r="J32" s="148"/>
      <c r="K32" s="149"/>
      <c r="L32" s="147">
        <v>417</v>
      </c>
      <c r="M32" s="148"/>
      <c r="N32" s="149"/>
      <c r="O32" s="147">
        <f t="shared" si="0"/>
        <v>788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52"/>
      <c r="AS33" s="19"/>
      <c r="AT33" s="19"/>
      <c r="AU33" s="19"/>
    </row>
    <row r="34" spans="1:47" ht="18.75" customHeight="1" x14ac:dyDescent="0.15">
      <c r="A34" s="19"/>
      <c r="B34" s="19"/>
      <c r="C34" s="19"/>
      <c r="D34" s="50" t="s">
        <v>141</v>
      </c>
      <c r="E34" s="141">
        <v>-29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-491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50" t="s">
        <v>143</v>
      </c>
      <c r="AH34" s="115">
        <v>10033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52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52"/>
      <c r="AS35" s="19"/>
      <c r="AT35" s="19"/>
      <c r="AU35" s="19"/>
    </row>
    <row r="36" spans="1:47" ht="18.75" customHeight="1" x14ac:dyDescent="0.15">
      <c r="A36" s="19"/>
      <c r="B36" s="19"/>
      <c r="C36" s="19"/>
      <c r="D36" s="50" t="s">
        <v>141</v>
      </c>
      <c r="E36" s="142">
        <v>-13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-95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50" t="s">
        <v>78</v>
      </c>
      <c r="AH36" s="115">
        <f>AT29</f>
        <v>4261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52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50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52"/>
      <c r="AS37" s="19"/>
      <c r="AT37" s="19"/>
      <c r="AU37" s="19"/>
    </row>
    <row r="38" spans="1:47" ht="18.75" customHeight="1" x14ac:dyDescent="0.15">
      <c r="A38" s="19"/>
      <c r="B38" s="19"/>
      <c r="C38" s="51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50" t="s">
        <v>80</v>
      </c>
      <c r="AH38" s="115">
        <f>AT30</f>
        <v>5772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52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5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52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50" t="s">
        <v>133</v>
      </c>
      <c r="AH40" s="150">
        <f>IF(OR(AH34=0,AM31=0),"",ROUNDDOWN(AH34/AM31*100,2))</f>
        <v>42.38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52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52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8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4</v>
      </c>
      <c r="U42" s="19">
        <v>0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52"/>
      <c r="AS42" s="19"/>
      <c r="AT42" s="19"/>
      <c r="AU42" s="19"/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25" zoomScaleSheetLayoutView="100" workbookViewId="0">
      <selection activeCell="B2" sqref="B2"/>
    </sheetView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54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56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56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55"/>
      <c r="H3" s="55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56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56"/>
      <c r="AS3" s="19"/>
      <c r="AT3" s="19"/>
      <c r="AU3" s="19"/>
    </row>
    <row r="4" spans="1:47" ht="18.75" customHeight="1" x14ac:dyDescent="0.15">
      <c r="A4" s="19"/>
      <c r="B4" s="19"/>
      <c r="C4" s="19"/>
      <c r="D4" s="56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58"/>
      <c r="P4" s="58"/>
      <c r="Q4" s="116" t="s">
        <v>83</v>
      </c>
      <c r="R4" s="116"/>
      <c r="S4" s="116"/>
      <c r="T4" s="117">
        <v>118.23</v>
      </c>
      <c r="U4" s="117"/>
      <c r="V4" s="117"/>
      <c r="W4" s="117"/>
      <c r="X4" s="58" t="s">
        <v>84</v>
      </c>
      <c r="Y4" s="58"/>
      <c r="Z4" s="58"/>
      <c r="AA4" s="19"/>
      <c r="AB4" s="19"/>
      <c r="AC4" s="19"/>
      <c r="AD4" s="19"/>
      <c r="AE4" s="19"/>
      <c r="AF4" s="25"/>
      <c r="AG4" s="19"/>
      <c r="AH4" s="56"/>
      <c r="AI4" s="19"/>
      <c r="AJ4" s="19"/>
      <c r="AK4" s="55"/>
      <c r="AL4" s="56"/>
      <c r="AM4" s="58"/>
      <c r="AN4" s="19"/>
      <c r="AO4" s="19"/>
      <c r="AP4" s="55"/>
      <c r="AQ4" s="19"/>
      <c r="AR4" s="56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56"/>
      <c r="AA5" s="56"/>
      <c r="AB5" s="56"/>
      <c r="AC5" s="56"/>
      <c r="AD5" s="118" t="s">
        <v>154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56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56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1808</v>
      </c>
      <c r="G8" s="130"/>
      <c r="H8" s="131"/>
      <c r="I8" s="129">
        <v>1768</v>
      </c>
      <c r="J8" s="130"/>
      <c r="K8" s="131"/>
      <c r="L8" s="129">
        <v>1928</v>
      </c>
      <c r="M8" s="130"/>
      <c r="N8" s="131"/>
      <c r="O8" s="129">
        <f t="shared" ref="O8:O32" si="0">I8+L8</f>
        <v>3696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461</v>
      </c>
      <c r="AB8" s="130"/>
      <c r="AC8" s="130"/>
      <c r="AD8" s="131"/>
      <c r="AE8" s="129">
        <v>466</v>
      </c>
      <c r="AF8" s="130"/>
      <c r="AG8" s="130"/>
      <c r="AH8" s="131"/>
      <c r="AI8" s="129">
        <v>502</v>
      </c>
      <c r="AJ8" s="130"/>
      <c r="AK8" s="130"/>
      <c r="AL8" s="131"/>
      <c r="AM8" s="135">
        <f t="shared" ref="AM8:AM30" si="1">AE8+AI8</f>
        <v>968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99</v>
      </c>
      <c r="G9" s="138"/>
      <c r="H9" s="139"/>
      <c r="I9" s="137">
        <v>89</v>
      </c>
      <c r="J9" s="138"/>
      <c r="K9" s="139"/>
      <c r="L9" s="137">
        <v>72</v>
      </c>
      <c r="M9" s="138"/>
      <c r="N9" s="139"/>
      <c r="O9" s="137">
        <f t="shared" si="0"/>
        <v>161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59</v>
      </c>
      <c r="AB9" s="138"/>
      <c r="AC9" s="138"/>
      <c r="AD9" s="139"/>
      <c r="AE9" s="137">
        <v>53</v>
      </c>
      <c r="AF9" s="138"/>
      <c r="AG9" s="138"/>
      <c r="AH9" s="139"/>
      <c r="AI9" s="137">
        <v>61</v>
      </c>
      <c r="AJ9" s="138"/>
      <c r="AK9" s="138"/>
      <c r="AL9" s="139"/>
      <c r="AM9" s="136">
        <f t="shared" si="1"/>
        <v>114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211</v>
      </c>
      <c r="G10" s="138"/>
      <c r="H10" s="139"/>
      <c r="I10" s="137">
        <v>169</v>
      </c>
      <c r="J10" s="138"/>
      <c r="K10" s="139"/>
      <c r="L10" s="137">
        <v>200</v>
      </c>
      <c r="M10" s="138"/>
      <c r="N10" s="139"/>
      <c r="O10" s="137">
        <f t="shared" si="0"/>
        <v>369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273</v>
      </c>
      <c r="AB10" s="138"/>
      <c r="AC10" s="138"/>
      <c r="AD10" s="139"/>
      <c r="AE10" s="137">
        <v>268</v>
      </c>
      <c r="AF10" s="138"/>
      <c r="AG10" s="138"/>
      <c r="AH10" s="139"/>
      <c r="AI10" s="137">
        <v>282</v>
      </c>
      <c r="AJ10" s="138"/>
      <c r="AK10" s="138"/>
      <c r="AL10" s="139"/>
      <c r="AM10" s="136">
        <f t="shared" si="1"/>
        <v>550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112</v>
      </c>
      <c r="G11" s="138"/>
      <c r="H11" s="139"/>
      <c r="I11" s="137">
        <v>99</v>
      </c>
      <c r="J11" s="138"/>
      <c r="K11" s="139"/>
      <c r="L11" s="137">
        <v>117</v>
      </c>
      <c r="M11" s="138"/>
      <c r="N11" s="139"/>
      <c r="O11" s="137">
        <f t="shared" si="0"/>
        <v>216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423</v>
      </c>
      <c r="AB11" s="138"/>
      <c r="AC11" s="138"/>
      <c r="AD11" s="139"/>
      <c r="AE11" s="137">
        <v>434</v>
      </c>
      <c r="AF11" s="138"/>
      <c r="AG11" s="138"/>
      <c r="AH11" s="139"/>
      <c r="AI11" s="137">
        <v>497</v>
      </c>
      <c r="AJ11" s="138"/>
      <c r="AK11" s="138"/>
      <c r="AL11" s="139"/>
      <c r="AM11" s="136">
        <f t="shared" si="1"/>
        <v>931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168</v>
      </c>
      <c r="G12" s="138"/>
      <c r="H12" s="139"/>
      <c r="I12" s="137">
        <v>170</v>
      </c>
      <c r="J12" s="138"/>
      <c r="K12" s="139"/>
      <c r="L12" s="137">
        <v>168</v>
      </c>
      <c r="M12" s="138"/>
      <c r="N12" s="139"/>
      <c r="O12" s="137">
        <f t="shared" si="0"/>
        <v>338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167</v>
      </c>
      <c r="AB12" s="138"/>
      <c r="AC12" s="138"/>
      <c r="AD12" s="139"/>
      <c r="AE12" s="137">
        <v>142</v>
      </c>
      <c r="AF12" s="138"/>
      <c r="AG12" s="138"/>
      <c r="AH12" s="139"/>
      <c r="AI12" s="137">
        <v>172</v>
      </c>
      <c r="AJ12" s="138"/>
      <c r="AK12" s="138"/>
      <c r="AL12" s="139"/>
      <c r="AM12" s="136">
        <f t="shared" si="1"/>
        <v>314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105</v>
      </c>
      <c r="G13" s="138"/>
      <c r="H13" s="139"/>
      <c r="I13" s="137">
        <v>91</v>
      </c>
      <c r="J13" s="138"/>
      <c r="K13" s="139"/>
      <c r="L13" s="137">
        <v>92</v>
      </c>
      <c r="M13" s="138"/>
      <c r="N13" s="139"/>
      <c r="O13" s="137">
        <f t="shared" si="0"/>
        <v>183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132</v>
      </c>
      <c r="AB13" s="138"/>
      <c r="AC13" s="138"/>
      <c r="AD13" s="139"/>
      <c r="AE13" s="137">
        <v>118</v>
      </c>
      <c r="AF13" s="138"/>
      <c r="AG13" s="138"/>
      <c r="AH13" s="139"/>
      <c r="AI13" s="137">
        <v>123</v>
      </c>
      <c r="AJ13" s="138"/>
      <c r="AK13" s="138"/>
      <c r="AL13" s="139"/>
      <c r="AM13" s="136">
        <f t="shared" si="1"/>
        <v>241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1316</v>
      </c>
      <c r="AB14" s="138"/>
      <c r="AC14" s="138"/>
      <c r="AD14" s="139"/>
      <c r="AE14" s="137">
        <v>1202</v>
      </c>
      <c r="AF14" s="138"/>
      <c r="AG14" s="138"/>
      <c r="AH14" s="139"/>
      <c r="AI14" s="137">
        <v>1338</v>
      </c>
      <c r="AJ14" s="138"/>
      <c r="AK14" s="138"/>
      <c r="AL14" s="139"/>
      <c r="AM14" s="136">
        <f t="shared" si="1"/>
        <v>2540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240</v>
      </c>
      <c r="G15" s="138"/>
      <c r="H15" s="139"/>
      <c r="I15" s="137">
        <v>246</v>
      </c>
      <c r="J15" s="138"/>
      <c r="K15" s="139"/>
      <c r="L15" s="137">
        <v>268</v>
      </c>
      <c r="M15" s="138"/>
      <c r="N15" s="139"/>
      <c r="O15" s="137">
        <f t="shared" si="0"/>
        <v>514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16</v>
      </c>
      <c r="AB15" s="138"/>
      <c r="AC15" s="138"/>
      <c r="AD15" s="139"/>
      <c r="AE15" s="137">
        <v>9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22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241</v>
      </c>
      <c r="G16" s="138"/>
      <c r="H16" s="139"/>
      <c r="I16" s="137">
        <v>209</v>
      </c>
      <c r="J16" s="138"/>
      <c r="K16" s="139"/>
      <c r="L16" s="137">
        <v>247</v>
      </c>
      <c r="M16" s="138"/>
      <c r="N16" s="139"/>
      <c r="O16" s="137">
        <f t="shared" si="0"/>
        <v>456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55</v>
      </c>
      <c r="AB16" s="138"/>
      <c r="AC16" s="138"/>
      <c r="AD16" s="139"/>
      <c r="AE16" s="137">
        <v>42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96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144</v>
      </c>
      <c r="G17" s="138"/>
      <c r="H17" s="139"/>
      <c r="I17" s="137">
        <v>184</v>
      </c>
      <c r="J17" s="138"/>
      <c r="K17" s="139"/>
      <c r="L17" s="137">
        <v>202</v>
      </c>
      <c r="M17" s="138"/>
      <c r="N17" s="139"/>
      <c r="O17" s="137">
        <f t="shared" si="0"/>
        <v>386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236</v>
      </c>
      <c r="AB17" s="138"/>
      <c r="AC17" s="138"/>
      <c r="AD17" s="139"/>
      <c r="AE17" s="137">
        <v>224</v>
      </c>
      <c r="AF17" s="138"/>
      <c r="AG17" s="138"/>
      <c r="AH17" s="139"/>
      <c r="AI17" s="137">
        <v>241</v>
      </c>
      <c r="AJ17" s="138"/>
      <c r="AK17" s="138"/>
      <c r="AL17" s="139"/>
      <c r="AM17" s="136">
        <f t="shared" si="1"/>
        <v>465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151</v>
      </c>
      <c r="J18" s="138"/>
      <c r="K18" s="139"/>
      <c r="L18" s="137">
        <v>174</v>
      </c>
      <c r="M18" s="138"/>
      <c r="N18" s="139"/>
      <c r="O18" s="137">
        <f t="shared" si="0"/>
        <v>325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225</v>
      </c>
      <c r="AB18" s="138"/>
      <c r="AC18" s="138"/>
      <c r="AD18" s="139"/>
      <c r="AE18" s="137">
        <v>182</v>
      </c>
      <c r="AF18" s="138"/>
      <c r="AG18" s="138"/>
      <c r="AH18" s="139"/>
      <c r="AI18" s="137">
        <v>194</v>
      </c>
      <c r="AJ18" s="138"/>
      <c r="AK18" s="138"/>
      <c r="AL18" s="139"/>
      <c r="AM18" s="136">
        <f t="shared" si="1"/>
        <v>376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143</v>
      </c>
      <c r="G19" s="138"/>
      <c r="H19" s="139"/>
      <c r="I19" s="137">
        <v>132</v>
      </c>
      <c r="J19" s="138"/>
      <c r="K19" s="139"/>
      <c r="L19" s="137">
        <v>147</v>
      </c>
      <c r="M19" s="138"/>
      <c r="N19" s="139"/>
      <c r="O19" s="137">
        <f t="shared" si="0"/>
        <v>279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47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106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58</v>
      </c>
      <c r="M20" s="138"/>
      <c r="N20" s="139"/>
      <c r="O20" s="137">
        <f t="shared" si="0"/>
        <v>117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93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219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47</v>
      </c>
      <c r="J21" s="138"/>
      <c r="K21" s="139"/>
      <c r="L21" s="137">
        <v>68</v>
      </c>
      <c r="M21" s="138"/>
      <c r="N21" s="139"/>
      <c r="O21" s="137">
        <f t="shared" si="0"/>
        <v>115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105</v>
      </c>
      <c r="AB21" s="138"/>
      <c r="AC21" s="138"/>
      <c r="AD21" s="139"/>
      <c r="AE21" s="137">
        <v>89</v>
      </c>
      <c r="AF21" s="138"/>
      <c r="AG21" s="138"/>
      <c r="AH21" s="139"/>
      <c r="AI21" s="137">
        <v>113</v>
      </c>
      <c r="AJ21" s="138"/>
      <c r="AK21" s="138"/>
      <c r="AL21" s="139"/>
      <c r="AM21" s="136">
        <f t="shared" si="1"/>
        <v>202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44</v>
      </c>
      <c r="G22" s="138"/>
      <c r="H22" s="139"/>
      <c r="I22" s="137">
        <v>32</v>
      </c>
      <c r="J22" s="138"/>
      <c r="K22" s="139"/>
      <c r="L22" s="137">
        <v>43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242</v>
      </c>
      <c r="AB22" s="138"/>
      <c r="AC22" s="138"/>
      <c r="AD22" s="139"/>
      <c r="AE22" s="137">
        <v>235</v>
      </c>
      <c r="AF22" s="138"/>
      <c r="AG22" s="138"/>
      <c r="AH22" s="139"/>
      <c r="AI22" s="137">
        <v>271</v>
      </c>
      <c r="AJ22" s="138"/>
      <c r="AK22" s="138"/>
      <c r="AL22" s="139"/>
      <c r="AM22" s="136">
        <f t="shared" si="1"/>
        <v>506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171</v>
      </c>
      <c r="G23" s="138"/>
      <c r="H23" s="139"/>
      <c r="I23" s="137">
        <v>148</v>
      </c>
      <c r="J23" s="138"/>
      <c r="K23" s="139"/>
      <c r="L23" s="137">
        <v>169</v>
      </c>
      <c r="M23" s="138"/>
      <c r="N23" s="139"/>
      <c r="O23" s="137">
        <f t="shared" si="0"/>
        <v>317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12</v>
      </c>
      <c r="AB23" s="138"/>
      <c r="AC23" s="138"/>
      <c r="AD23" s="139"/>
      <c r="AE23" s="137">
        <v>9</v>
      </c>
      <c r="AF23" s="138"/>
      <c r="AG23" s="138"/>
      <c r="AH23" s="139"/>
      <c r="AI23" s="137">
        <v>12</v>
      </c>
      <c r="AJ23" s="138"/>
      <c r="AK23" s="138"/>
      <c r="AL23" s="139"/>
      <c r="AM23" s="136">
        <f t="shared" si="1"/>
        <v>21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220</v>
      </c>
      <c r="G24" s="138"/>
      <c r="H24" s="139"/>
      <c r="I24" s="137">
        <v>212</v>
      </c>
      <c r="J24" s="138"/>
      <c r="K24" s="139"/>
      <c r="L24" s="137">
        <v>227</v>
      </c>
      <c r="M24" s="138"/>
      <c r="N24" s="139"/>
      <c r="O24" s="137">
        <f t="shared" si="0"/>
        <v>439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135</v>
      </c>
      <c r="AB24" s="138"/>
      <c r="AC24" s="138"/>
      <c r="AD24" s="139"/>
      <c r="AE24" s="137">
        <v>110</v>
      </c>
      <c r="AF24" s="138"/>
      <c r="AG24" s="138"/>
      <c r="AH24" s="139"/>
      <c r="AI24" s="137">
        <v>121</v>
      </c>
      <c r="AJ24" s="138"/>
      <c r="AK24" s="138"/>
      <c r="AL24" s="139"/>
      <c r="AM24" s="136">
        <f t="shared" si="1"/>
        <v>231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172</v>
      </c>
      <c r="G25" s="138"/>
      <c r="H25" s="139"/>
      <c r="I25" s="137">
        <v>152</v>
      </c>
      <c r="J25" s="138"/>
      <c r="K25" s="139"/>
      <c r="L25" s="137">
        <v>169</v>
      </c>
      <c r="M25" s="138"/>
      <c r="N25" s="139"/>
      <c r="O25" s="137">
        <f t="shared" si="0"/>
        <v>321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183</v>
      </c>
      <c r="AF25" s="138"/>
      <c r="AG25" s="138"/>
      <c r="AH25" s="139"/>
      <c r="AI25" s="137">
        <v>195</v>
      </c>
      <c r="AJ25" s="138"/>
      <c r="AK25" s="138"/>
      <c r="AL25" s="139"/>
      <c r="AM25" s="136">
        <f t="shared" si="1"/>
        <v>378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169</v>
      </c>
      <c r="G26" s="138"/>
      <c r="H26" s="139"/>
      <c r="I26" s="137">
        <v>157</v>
      </c>
      <c r="J26" s="138"/>
      <c r="K26" s="139"/>
      <c r="L26" s="137">
        <v>172</v>
      </c>
      <c r="M26" s="138"/>
      <c r="N26" s="139"/>
      <c r="O26" s="137">
        <f t="shared" si="0"/>
        <v>329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140</v>
      </c>
      <c r="AB26" s="138"/>
      <c r="AC26" s="138"/>
      <c r="AD26" s="139"/>
      <c r="AE26" s="137">
        <v>126</v>
      </c>
      <c r="AF26" s="138"/>
      <c r="AG26" s="138"/>
      <c r="AH26" s="139"/>
      <c r="AI26" s="137">
        <v>137</v>
      </c>
      <c r="AJ26" s="138"/>
      <c r="AK26" s="138"/>
      <c r="AL26" s="139"/>
      <c r="AM26" s="136">
        <f t="shared" si="1"/>
        <v>263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136</v>
      </c>
      <c r="G27" s="138"/>
      <c r="H27" s="139"/>
      <c r="I27" s="137">
        <v>125</v>
      </c>
      <c r="J27" s="138"/>
      <c r="K27" s="139"/>
      <c r="L27" s="137">
        <v>136</v>
      </c>
      <c r="M27" s="138"/>
      <c r="N27" s="139"/>
      <c r="O27" s="137">
        <f t="shared" si="0"/>
        <v>261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174</v>
      </c>
      <c r="AB27" s="138"/>
      <c r="AC27" s="138"/>
      <c r="AD27" s="139"/>
      <c r="AE27" s="137">
        <v>150</v>
      </c>
      <c r="AF27" s="138"/>
      <c r="AG27" s="138"/>
      <c r="AH27" s="139"/>
      <c r="AI27" s="137">
        <v>112</v>
      </c>
      <c r="AJ27" s="138"/>
      <c r="AK27" s="138"/>
      <c r="AL27" s="139"/>
      <c r="AM27" s="136">
        <f t="shared" si="1"/>
        <v>262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56</v>
      </c>
      <c r="G28" s="138"/>
      <c r="H28" s="139"/>
      <c r="I28" s="137">
        <v>45</v>
      </c>
      <c r="J28" s="138"/>
      <c r="K28" s="139"/>
      <c r="L28" s="137">
        <v>54</v>
      </c>
      <c r="M28" s="138"/>
      <c r="N28" s="139"/>
      <c r="O28" s="137">
        <f t="shared" si="0"/>
        <v>99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199</v>
      </c>
      <c r="AB28" s="138"/>
      <c r="AC28" s="138"/>
      <c r="AD28" s="139"/>
      <c r="AE28" s="137">
        <v>164</v>
      </c>
      <c r="AF28" s="138"/>
      <c r="AG28" s="138"/>
      <c r="AH28" s="139"/>
      <c r="AI28" s="137">
        <v>191</v>
      </c>
      <c r="AJ28" s="138"/>
      <c r="AK28" s="138"/>
      <c r="AL28" s="139"/>
      <c r="AM28" s="136">
        <f t="shared" si="1"/>
        <v>355</v>
      </c>
      <c r="AN28" s="136"/>
      <c r="AO28" s="136"/>
      <c r="AP28" s="136"/>
      <c r="AQ28" s="25"/>
      <c r="AR28" s="57"/>
      <c r="AS28" s="57" t="s">
        <v>131</v>
      </c>
      <c r="AT28" s="57" t="s">
        <v>132</v>
      </c>
      <c r="AU28" s="57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79</v>
      </c>
      <c r="G29" s="138"/>
      <c r="H29" s="139"/>
      <c r="I29" s="137">
        <v>64</v>
      </c>
      <c r="J29" s="138"/>
      <c r="K29" s="139"/>
      <c r="L29" s="137">
        <v>79</v>
      </c>
      <c r="M29" s="138"/>
      <c r="N29" s="139"/>
      <c r="O29" s="137">
        <f t="shared" si="0"/>
        <v>143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183</v>
      </c>
      <c r="AB29" s="138"/>
      <c r="AC29" s="138"/>
      <c r="AD29" s="139"/>
      <c r="AE29" s="137">
        <v>178</v>
      </c>
      <c r="AF29" s="138"/>
      <c r="AG29" s="138"/>
      <c r="AH29" s="139"/>
      <c r="AI29" s="137">
        <v>130</v>
      </c>
      <c r="AJ29" s="138"/>
      <c r="AK29" s="138"/>
      <c r="AL29" s="139"/>
      <c r="AM29" s="136">
        <f t="shared" si="1"/>
        <v>308</v>
      </c>
      <c r="AN29" s="136"/>
      <c r="AO29" s="136"/>
      <c r="AP29" s="136"/>
      <c r="AQ29" s="25"/>
      <c r="AR29" s="57" t="s">
        <v>78</v>
      </c>
      <c r="AS29" s="30">
        <f>AE31</f>
        <v>11295</v>
      </c>
      <c r="AT29" s="30">
        <v>4251</v>
      </c>
      <c r="AU29" s="32">
        <f>IF(OR(AS29=0,AT29=0),"",ROUNDDOWN(AT29/AS29,4))</f>
        <v>0.37630000000000002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1484</v>
      </c>
      <c r="G30" s="138"/>
      <c r="H30" s="139"/>
      <c r="I30" s="137">
        <v>1461</v>
      </c>
      <c r="J30" s="138"/>
      <c r="K30" s="139"/>
      <c r="L30" s="137">
        <v>1589</v>
      </c>
      <c r="M30" s="138"/>
      <c r="N30" s="139"/>
      <c r="O30" s="137">
        <f>I30+L30</f>
        <v>3050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57" t="s">
        <v>80</v>
      </c>
      <c r="AS30" s="30">
        <f>AI31</f>
        <v>12356</v>
      </c>
      <c r="AT30" s="30">
        <v>5775</v>
      </c>
      <c r="AU30" s="32">
        <f>IF(OR(AS30=0,AT30=0),"",ROUNDDOWN(AT30/AS30,4))</f>
        <v>0.46729999999999999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539</v>
      </c>
      <c r="G31" s="138"/>
      <c r="H31" s="139"/>
      <c r="I31" s="137">
        <v>540</v>
      </c>
      <c r="J31" s="138"/>
      <c r="K31" s="139"/>
      <c r="L31" s="137">
        <v>563</v>
      </c>
      <c r="M31" s="138"/>
      <c r="N31" s="139"/>
      <c r="O31" s="137">
        <f t="shared" si="0"/>
        <v>1103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12061</v>
      </c>
      <c r="AB31" s="138"/>
      <c r="AC31" s="138"/>
      <c r="AD31" s="139"/>
      <c r="AE31" s="137">
        <f>SUM(I8:K32,AE8:AH30)</f>
        <v>11295</v>
      </c>
      <c r="AF31" s="138"/>
      <c r="AG31" s="138"/>
      <c r="AH31" s="139"/>
      <c r="AI31" s="137">
        <f>SUM(L8:N32,AI8:AL30)</f>
        <v>12356</v>
      </c>
      <c r="AJ31" s="138"/>
      <c r="AK31" s="138"/>
      <c r="AL31" s="139"/>
      <c r="AM31" s="136">
        <f>AE31+AI31</f>
        <v>23651</v>
      </c>
      <c r="AN31" s="136"/>
      <c r="AO31" s="136"/>
      <c r="AP31" s="136"/>
      <c r="AQ31" s="25"/>
      <c r="AR31" s="57" t="s">
        <v>81</v>
      </c>
      <c r="AS31" s="30">
        <f>AM31</f>
        <v>23651</v>
      </c>
      <c r="AT31" s="30">
        <f>AT29+AT30</f>
        <v>10026</v>
      </c>
      <c r="AU31" s="32">
        <f>IF(OR(AS31=0,AT31=0),"",ROUNDDOWN(AT31/AS31,4))</f>
        <v>0.4239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410</v>
      </c>
      <c r="G32" s="148"/>
      <c r="H32" s="149"/>
      <c r="I32" s="147">
        <v>373</v>
      </c>
      <c r="J32" s="148"/>
      <c r="K32" s="149"/>
      <c r="L32" s="147">
        <v>418</v>
      </c>
      <c r="M32" s="148"/>
      <c r="N32" s="149"/>
      <c r="O32" s="147">
        <f t="shared" si="0"/>
        <v>791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56"/>
      <c r="AS33" s="19"/>
      <c r="AT33" s="19"/>
      <c r="AU33" s="19"/>
    </row>
    <row r="34" spans="1:47" ht="18.75" customHeight="1" x14ac:dyDescent="0.15">
      <c r="A34" s="19"/>
      <c r="B34" s="19"/>
      <c r="C34" s="19"/>
      <c r="D34" s="55" t="s">
        <v>141</v>
      </c>
      <c r="E34" s="141">
        <v>-20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-480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55" t="s">
        <v>143</v>
      </c>
      <c r="AH34" s="115">
        <f>AT31</f>
        <v>10026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56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56"/>
      <c r="AS35" s="19"/>
      <c r="AT35" s="19"/>
      <c r="AU35" s="19"/>
    </row>
    <row r="36" spans="1:47" ht="18.75" customHeight="1" x14ac:dyDescent="0.15">
      <c r="A36" s="19"/>
      <c r="B36" s="19"/>
      <c r="C36" s="19"/>
      <c r="D36" s="55" t="s">
        <v>141</v>
      </c>
      <c r="E36" s="142">
        <v>10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-78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55" t="s">
        <v>78</v>
      </c>
      <c r="AH36" s="115">
        <f>AT29</f>
        <v>4251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56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55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56"/>
      <c r="AS37" s="19"/>
      <c r="AT37" s="19"/>
      <c r="AU37" s="19"/>
    </row>
    <row r="38" spans="1:47" ht="18.75" customHeight="1" x14ac:dyDescent="0.15">
      <c r="A38" s="19"/>
      <c r="B38" s="19"/>
      <c r="C38" s="58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55" t="s">
        <v>80</v>
      </c>
      <c r="AH38" s="115">
        <f>AT30</f>
        <v>5775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56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55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56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55" t="s">
        <v>133</v>
      </c>
      <c r="AH40" s="150">
        <f>IF(OR(AH34=0,AM31=0),"",ROUNDDOWN(AH34/AM31*100,2))</f>
        <v>42.39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56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56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8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3</v>
      </c>
      <c r="U42" s="19">
        <v>4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56"/>
      <c r="AS42" s="19"/>
      <c r="AT42" s="19"/>
      <c r="AU42" s="19"/>
    </row>
  </sheetData>
  <mergeCells count="284"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view="pageBreakPreview" topLeftCell="A16" zoomScaleSheetLayoutView="100" workbookViewId="0"/>
  </sheetViews>
  <sheetFormatPr defaultRowHeight="13.5" x14ac:dyDescent="0.15"/>
  <cols>
    <col min="1" max="1" width="0.75" style="5" customWidth="1"/>
    <col min="2" max="6" width="3.5" style="5" customWidth="1"/>
    <col min="7" max="8" width="1.75" style="5" customWidth="1"/>
    <col min="9" max="9" width="3.5" style="5" customWidth="1"/>
    <col min="10" max="11" width="1.75" style="5" customWidth="1"/>
    <col min="12" max="12" width="3.5" style="5" customWidth="1"/>
    <col min="13" max="26" width="1.75" style="5" customWidth="1"/>
    <col min="27" max="30" width="1.875" style="5" customWidth="1"/>
    <col min="31" max="42" width="1.75" style="5" customWidth="1"/>
    <col min="43" max="43" width="3.875" style="5" customWidth="1"/>
    <col min="44" max="44" width="5.125" style="59" customWidth="1"/>
    <col min="45" max="47" width="8.75" style="5" customWidth="1"/>
    <col min="48" max="48" width="9" style="5" customWidth="1"/>
    <col min="49" max="16384" width="9" style="5"/>
  </cols>
  <sheetData>
    <row r="1" spans="1:47" ht="21" customHeight="1" x14ac:dyDescent="0.15">
      <c r="A1" s="19"/>
      <c r="B1" s="120" t="s">
        <v>75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9"/>
      <c r="AR1" s="62"/>
      <c r="AS1" s="19"/>
      <c r="AT1" s="19"/>
      <c r="AU1" s="19"/>
    </row>
    <row r="2" spans="1:47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1" t="s">
        <v>76</v>
      </c>
      <c r="AQ2" s="19"/>
      <c r="AR2" s="62"/>
      <c r="AS2" s="19"/>
      <c r="AT2" s="19"/>
      <c r="AU2" s="19"/>
    </row>
    <row r="3" spans="1:47" ht="18.75" customHeight="1" x14ac:dyDescent="0.15">
      <c r="A3" s="19"/>
      <c r="B3" s="121" t="s">
        <v>77</v>
      </c>
      <c r="C3" s="121"/>
      <c r="D3" s="121"/>
      <c r="E3" s="121"/>
      <c r="F3" s="121"/>
      <c r="G3" s="60"/>
      <c r="H3" s="60"/>
      <c r="I3" s="115" t="s">
        <v>78</v>
      </c>
      <c r="J3" s="115"/>
      <c r="K3" s="115"/>
      <c r="L3" s="115">
        <v>11434</v>
      </c>
      <c r="M3" s="115"/>
      <c r="N3" s="115"/>
      <c r="O3" s="116" t="s">
        <v>79</v>
      </c>
      <c r="P3" s="116"/>
      <c r="Q3" s="116" t="s">
        <v>80</v>
      </c>
      <c r="R3" s="116"/>
      <c r="S3" s="115">
        <v>12559</v>
      </c>
      <c r="T3" s="115"/>
      <c r="U3" s="115"/>
      <c r="V3" s="115"/>
      <c r="W3" s="116" t="s">
        <v>79</v>
      </c>
      <c r="X3" s="116"/>
      <c r="Y3" s="62" t="s">
        <v>81</v>
      </c>
      <c r="Z3" s="115">
        <v>23993</v>
      </c>
      <c r="AA3" s="115"/>
      <c r="AB3" s="115"/>
      <c r="AC3" s="115"/>
      <c r="AD3" s="116" t="s">
        <v>79</v>
      </c>
      <c r="AE3" s="116"/>
      <c r="AF3" s="25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62"/>
      <c r="AS3" s="19"/>
      <c r="AT3" s="19"/>
      <c r="AU3" s="19"/>
    </row>
    <row r="4" spans="1:47" ht="18.75" customHeight="1" x14ac:dyDescent="0.15">
      <c r="A4" s="19"/>
      <c r="B4" s="19"/>
      <c r="C4" s="19"/>
      <c r="D4" s="62"/>
      <c r="E4" s="19"/>
      <c r="F4" s="19"/>
      <c r="G4" s="19"/>
      <c r="H4" s="26"/>
      <c r="I4" s="115" t="s">
        <v>82</v>
      </c>
      <c r="J4" s="115"/>
      <c r="K4" s="115"/>
      <c r="L4" s="115">
        <v>10682</v>
      </c>
      <c r="M4" s="115"/>
      <c r="N4" s="115"/>
      <c r="O4" s="61"/>
      <c r="P4" s="61"/>
      <c r="Q4" s="116" t="s">
        <v>83</v>
      </c>
      <c r="R4" s="116"/>
      <c r="S4" s="116"/>
      <c r="T4" s="117">
        <v>118.23</v>
      </c>
      <c r="U4" s="117"/>
      <c r="V4" s="117"/>
      <c r="W4" s="117"/>
      <c r="X4" s="61" t="s">
        <v>84</v>
      </c>
      <c r="Y4" s="61"/>
      <c r="Z4" s="61"/>
      <c r="AA4" s="19"/>
      <c r="AB4" s="19"/>
      <c r="AC4" s="19"/>
      <c r="AD4" s="19"/>
      <c r="AE4" s="19"/>
      <c r="AF4" s="25"/>
      <c r="AG4" s="19"/>
      <c r="AH4" s="62"/>
      <c r="AI4" s="19"/>
      <c r="AJ4" s="19"/>
      <c r="AK4" s="60"/>
      <c r="AL4" s="62"/>
      <c r="AM4" s="61"/>
      <c r="AN4" s="19"/>
      <c r="AO4" s="19"/>
      <c r="AP4" s="60"/>
      <c r="AQ4" s="19"/>
      <c r="AR4" s="62"/>
      <c r="AS4" s="19"/>
      <c r="AT4" s="19"/>
      <c r="AU4" s="19"/>
    </row>
    <row r="5" spans="1:47" ht="18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62"/>
      <c r="AA5" s="62"/>
      <c r="AB5" s="62"/>
      <c r="AC5" s="62"/>
      <c r="AD5" s="118">
        <v>44926</v>
      </c>
      <c r="AE5" s="118"/>
      <c r="AF5" s="118"/>
      <c r="AG5" s="118"/>
      <c r="AH5" s="118"/>
      <c r="AI5" s="118"/>
      <c r="AJ5" s="118"/>
      <c r="AK5" s="118"/>
      <c r="AL5" s="118"/>
      <c r="AM5" s="118"/>
      <c r="AN5" s="119" t="s">
        <v>86</v>
      </c>
      <c r="AO5" s="119"/>
      <c r="AP5" s="119"/>
      <c r="AQ5" s="19"/>
      <c r="AR5" s="62"/>
      <c r="AS5" s="19"/>
      <c r="AT5" s="19"/>
      <c r="AU5" s="19"/>
    </row>
    <row r="6" spans="1:47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62"/>
      <c r="AS6" s="19"/>
      <c r="AT6" s="19"/>
      <c r="AU6" s="19"/>
    </row>
    <row r="7" spans="1:47" s="6" customFormat="1" ht="22.5" customHeight="1" x14ac:dyDescent="0.15">
      <c r="A7" s="28"/>
      <c r="B7" s="122" t="s">
        <v>87</v>
      </c>
      <c r="C7" s="123"/>
      <c r="D7" s="123"/>
      <c r="E7" s="124"/>
      <c r="F7" s="122" t="s">
        <v>88</v>
      </c>
      <c r="G7" s="123"/>
      <c r="H7" s="124"/>
      <c r="I7" s="122" t="s">
        <v>78</v>
      </c>
      <c r="J7" s="123"/>
      <c r="K7" s="124"/>
      <c r="L7" s="122" t="s">
        <v>80</v>
      </c>
      <c r="M7" s="123"/>
      <c r="N7" s="124"/>
      <c r="O7" s="122" t="s">
        <v>81</v>
      </c>
      <c r="P7" s="123"/>
      <c r="Q7" s="123"/>
      <c r="R7" s="124"/>
      <c r="S7" s="122" t="s">
        <v>87</v>
      </c>
      <c r="T7" s="123"/>
      <c r="U7" s="123"/>
      <c r="V7" s="123"/>
      <c r="W7" s="123"/>
      <c r="X7" s="123"/>
      <c r="Y7" s="123"/>
      <c r="Z7" s="124"/>
      <c r="AA7" s="122" t="s">
        <v>88</v>
      </c>
      <c r="AB7" s="123"/>
      <c r="AC7" s="123"/>
      <c r="AD7" s="124"/>
      <c r="AE7" s="122" t="s">
        <v>78</v>
      </c>
      <c r="AF7" s="123"/>
      <c r="AG7" s="123"/>
      <c r="AH7" s="124"/>
      <c r="AI7" s="122" t="s">
        <v>80</v>
      </c>
      <c r="AJ7" s="123"/>
      <c r="AK7" s="123"/>
      <c r="AL7" s="124"/>
      <c r="AM7" s="125" t="s">
        <v>81</v>
      </c>
      <c r="AN7" s="125"/>
      <c r="AO7" s="125"/>
      <c r="AP7" s="125"/>
      <c r="AQ7" s="28"/>
      <c r="AR7" s="28"/>
      <c r="AS7" s="28"/>
      <c r="AT7" s="28"/>
      <c r="AU7" s="28"/>
    </row>
    <row r="8" spans="1:47" s="7" customFormat="1" ht="22.5" customHeight="1" x14ac:dyDescent="0.15">
      <c r="A8" s="25"/>
      <c r="B8" s="126" t="s">
        <v>89</v>
      </c>
      <c r="C8" s="127"/>
      <c r="D8" s="127"/>
      <c r="E8" s="128"/>
      <c r="F8" s="129">
        <v>1802</v>
      </c>
      <c r="G8" s="130"/>
      <c r="H8" s="131"/>
      <c r="I8" s="129">
        <v>1758</v>
      </c>
      <c r="J8" s="130"/>
      <c r="K8" s="131"/>
      <c r="L8" s="129">
        <v>1922</v>
      </c>
      <c r="M8" s="130"/>
      <c r="N8" s="131"/>
      <c r="O8" s="129">
        <f t="shared" ref="O8:O32" si="0">I8+L8</f>
        <v>3680</v>
      </c>
      <c r="P8" s="130"/>
      <c r="Q8" s="130"/>
      <c r="R8" s="131"/>
      <c r="S8" s="132" t="s">
        <v>90</v>
      </c>
      <c r="T8" s="133"/>
      <c r="U8" s="133"/>
      <c r="V8" s="133"/>
      <c r="W8" s="133"/>
      <c r="X8" s="133"/>
      <c r="Y8" s="133"/>
      <c r="Z8" s="134"/>
      <c r="AA8" s="129">
        <v>465</v>
      </c>
      <c r="AB8" s="130"/>
      <c r="AC8" s="130"/>
      <c r="AD8" s="131"/>
      <c r="AE8" s="129">
        <v>468</v>
      </c>
      <c r="AF8" s="130"/>
      <c r="AG8" s="130"/>
      <c r="AH8" s="131"/>
      <c r="AI8" s="129">
        <v>504</v>
      </c>
      <c r="AJ8" s="130"/>
      <c r="AK8" s="130"/>
      <c r="AL8" s="131"/>
      <c r="AM8" s="135">
        <f t="shared" ref="AM8:AM30" si="1">AE8+AI8</f>
        <v>972</v>
      </c>
      <c r="AN8" s="135"/>
      <c r="AO8" s="135"/>
      <c r="AP8" s="135"/>
      <c r="AQ8" s="25"/>
      <c r="AR8" s="28"/>
      <c r="AS8" s="25"/>
      <c r="AT8" s="25"/>
      <c r="AU8" s="25"/>
    </row>
    <row r="9" spans="1:47" s="7" customFormat="1" ht="22.5" customHeight="1" x14ac:dyDescent="0.15">
      <c r="A9" s="25"/>
      <c r="B9" s="126" t="s">
        <v>91</v>
      </c>
      <c r="C9" s="127"/>
      <c r="D9" s="127"/>
      <c r="E9" s="128"/>
      <c r="F9" s="137">
        <v>97</v>
      </c>
      <c r="G9" s="138"/>
      <c r="H9" s="139"/>
      <c r="I9" s="137">
        <v>84</v>
      </c>
      <c r="J9" s="138"/>
      <c r="K9" s="139"/>
      <c r="L9" s="137">
        <v>71</v>
      </c>
      <c r="M9" s="138"/>
      <c r="N9" s="139"/>
      <c r="O9" s="137">
        <f t="shared" si="0"/>
        <v>155</v>
      </c>
      <c r="P9" s="138"/>
      <c r="Q9" s="138"/>
      <c r="R9" s="139"/>
      <c r="S9" s="126" t="s">
        <v>92</v>
      </c>
      <c r="T9" s="127"/>
      <c r="U9" s="127"/>
      <c r="V9" s="127"/>
      <c r="W9" s="127"/>
      <c r="X9" s="127"/>
      <c r="Y9" s="127"/>
      <c r="Z9" s="128"/>
      <c r="AA9" s="137">
        <v>59</v>
      </c>
      <c r="AB9" s="138"/>
      <c r="AC9" s="138"/>
      <c r="AD9" s="139"/>
      <c r="AE9" s="137">
        <v>53</v>
      </c>
      <c r="AF9" s="138"/>
      <c r="AG9" s="138"/>
      <c r="AH9" s="139"/>
      <c r="AI9" s="137">
        <v>61</v>
      </c>
      <c r="AJ9" s="138"/>
      <c r="AK9" s="138"/>
      <c r="AL9" s="139"/>
      <c r="AM9" s="136">
        <f t="shared" si="1"/>
        <v>114</v>
      </c>
      <c r="AN9" s="136"/>
      <c r="AO9" s="136"/>
      <c r="AP9" s="136"/>
      <c r="AQ9" s="25"/>
      <c r="AR9" s="28"/>
      <c r="AS9" s="25"/>
      <c r="AT9" s="25"/>
      <c r="AU9" s="25"/>
    </row>
    <row r="10" spans="1:47" s="7" customFormat="1" ht="22.5" customHeight="1" x14ac:dyDescent="0.15">
      <c r="A10" s="25"/>
      <c r="B10" s="126" t="s">
        <v>93</v>
      </c>
      <c r="C10" s="127"/>
      <c r="D10" s="127"/>
      <c r="E10" s="128"/>
      <c r="F10" s="137">
        <v>211</v>
      </c>
      <c r="G10" s="138"/>
      <c r="H10" s="139"/>
      <c r="I10" s="137">
        <v>170</v>
      </c>
      <c r="J10" s="138"/>
      <c r="K10" s="139"/>
      <c r="L10" s="137">
        <v>199</v>
      </c>
      <c r="M10" s="138"/>
      <c r="N10" s="139"/>
      <c r="O10" s="137">
        <f t="shared" si="0"/>
        <v>369</v>
      </c>
      <c r="P10" s="138"/>
      <c r="Q10" s="138"/>
      <c r="R10" s="139"/>
      <c r="S10" s="126" t="s">
        <v>94</v>
      </c>
      <c r="T10" s="127"/>
      <c r="U10" s="127"/>
      <c r="V10" s="127"/>
      <c r="W10" s="127"/>
      <c r="X10" s="127"/>
      <c r="Y10" s="127"/>
      <c r="Z10" s="128"/>
      <c r="AA10" s="137">
        <v>274</v>
      </c>
      <c r="AB10" s="138"/>
      <c r="AC10" s="138"/>
      <c r="AD10" s="139"/>
      <c r="AE10" s="137">
        <v>268</v>
      </c>
      <c r="AF10" s="138"/>
      <c r="AG10" s="138"/>
      <c r="AH10" s="139"/>
      <c r="AI10" s="137">
        <v>282</v>
      </c>
      <c r="AJ10" s="138"/>
      <c r="AK10" s="138"/>
      <c r="AL10" s="139"/>
      <c r="AM10" s="136">
        <f t="shared" si="1"/>
        <v>550</v>
      </c>
      <c r="AN10" s="136"/>
      <c r="AO10" s="136"/>
      <c r="AP10" s="136"/>
      <c r="AQ10" s="25"/>
      <c r="AR10" s="28"/>
      <c r="AS10" s="25"/>
      <c r="AT10" s="25"/>
      <c r="AU10" s="25"/>
    </row>
    <row r="11" spans="1:47" s="7" customFormat="1" ht="22.5" customHeight="1" x14ac:dyDescent="0.15">
      <c r="A11" s="25"/>
      <c r="B11" s="126" t="s">
        <v>95</v>
      </c>
      <c r="C11" s="127"/>
      <c r="D11" s="127"/>
      <c r="E11" s="128"/>
      <c r="F11" s="137">
        <v>112</v>
      </c>
      <c r="G11" s="138"/>
      <c r="H11" s="139"/>
      <c r="I11" s="137">
        <v>99</v>
      </c>
      <c r="J11" s="138"/>
      <c r="K11" s="139"/>
      <c r="L11" s="137">
        <v>116</v>
      </c>
      <c r="M11" s="138"/>
      <c r="N11" s="139"/>
      <c r="O11" s="137">
        <f t="shared" si="0"/>
        <v>215</v>
      </c>
      <c r="P11" s="138"/>
      <c r="Q11" s="138"/>
      <c r="R11" s="139"/>
      <c r="S11" s="126" t="s">
        <v>96</v>
      </c>
      <c r="T11" s="127"/>
      <c r="U11" s="127"/>
      <c r="V11" s="127"/>
      <c r="W11" s="127"/>
      <c r="X11" s="127"/>
      <c r="Y11" s="127"/>
      <c r="Z11" s="128"/>
      <c r="AA11" s="137">
        <v>424</v>
      </c>
      <c r="AB11" s="138"/>
      <c r="AC11" s="138"/>
      <c r="AD11" s="139"/>
      <c r="AE11" s="137">
        <v>438</v>
      </c>
      <c r="AF11" s="138"/>
      <c r="AG11" s="138"/>
      <c r="AH11" s="139"/>
      <c r="AI11" s="137">
        <v>497</v>
      </c>
      <c r="AJ11" s="138"/>
      <c r="AK11" s="138"/>
      <c r="AL11" s="139"/>
      <c r="AM11" s="136">
        <f t="shared" si="1"/>
        <v>935</v>
      </c>
      <c r="AN11" s="136"/>
      <c r="AO11" s="136"/>
      <c r="AP11" s="136"/>
      <c r="AQ11" s="25"/>
      <c r="AR11" s="28"/>
      <c r="AS11" s="25"/>
      <c r="AT11" s="25"/>
      <c r="AU11" s="25"/>
    </row>
    <row r="12" spans="1:47" s="7" customFormat="1" ht="22.5" customHeight="1" x14ac:dyDescent="0.15">
      <c r="A12" s="25"/>
      <c r="B12" s="126" t="s">
        <v>97</v>
      </c>
      <c r="C12" s="127"/>
      <c r="D12" s="127"/>
      <c r="E12" s="128"/>
      <c r="F12" s="137">
        <v>167</v>
      </c>
      <c r="G12" s="138"/>
      <c r="H12" s="139"/>
      <c r="I12" s="137">
        <v>167</v>
      </c>
      <c r="J12" s="138"/>
      <c r="K12" s="139"/>
      <c r="L12" s="137">
        <v>166</v>
      </c>
      <c r="M12" s="138"/>
      <c r="N12" s="139"/>
      <c r="O12" s="137">
        <f t="shared" si="0"/>
        <v>333</v>
      </c>
      <c r="P12" s="138"/>
      <c r="Q12" s="138"/>
      <c r="R12" s="139"/>
      <c r="S12" s="126" t="s">
        <v>98</v>
      </c>
      <c r="T12" s="127"/>
      <c r="U12" s="127"/>
      <c r="V12" s="127"/>
      <c r="W12" s="127"/>
      <c r="X12" s="127"/>
      <c r="Y12" s="127"/>
      <c r="Z12" s="128"/>
      <c r="AA12" s="137">
        <v>167</v>
      </c>
      <c r="AB12" s="138"/>
      <c r="AC12" s="138"/>
      <c r="AD12" s="139"/>
      <c r="AE12" s="137">
        <v>143</v>
      </c>
      <c r="AF12" s="138"/>
      <c r="AG12" s="138"/>
      <c r="AH12" s="139"/>
      <c r="AI12" s="137">
        <v>170</v>
      </c>
      <c r="AJ12" s="138"/>
      <c r="AK12" s="138"/>
      <c r="AL12" s="139"/>
      <c r="AM12" s="136">
        <f t="shared" si="1"/>
        <v>313</v>
      </c>
      <c r="AN12" s="136"/>
      <c r="AO12" s="136"/>
      <c r="AP12" s="136"/>
      <c r="AQ12" s="25"/>
      <c r="AR12" s="28"/>
      <c r="AS12" s="25"/>
      <c r="AT12" s="25"/>
      <c r="AU12" s="25"/>
    </row>
    <row r="13" spans="1:47" s="7" customFormat="1" ht="22.5" customHeight="1" x14ac:dyDescent="0.15">
      <c r="A13" s="25"/>
      <c r="B13" s="126" t="s">
        <v>99</v>
      </c>
      <c r="C13" s="127"/>
      <c r="D13" s="127"/>
      <c r="E13" s="128"/>
      <c r="F13" s="137">
        <v>105</v>
      </c>
      <c r="G13" s="138"/>
      <c r="H13" s="139"/>
      <c r="I13" s="137">
        <v>90</v>
      </c>
      <c r="J13" s="138"/>
      <c r="K13" s="139"/>
      <c r="L13" s="137">
        <v>92</v>
      </c>
      <c r="M13" s="138"/>
      <c r="N13" s="139"/>
      <c r="O13" s="137">
        <f t="shared" si="0"/>
        <v>182</v>
      </c>
      <c r="P13" s="138"/>
      <c r="Q13" s="138"/>
      <c r="R13" s="139"/>
      <c r="S13" s="126" t="s">
        <v>100</v>
      </c>
      <c r="T13" s="127"/>
      <c r="U13" s="127"/>
      <c r="V13" s="127"/>
      <c r="W13" s="127"/>
      <c r="X13" s="127"/>
      <c r="Y13" s="127"/>
      <c r="Z13" s="128"/>
      <c r="AA13" s="137">
        <v>132</v>
      </c>
      <c r="AB13" s="138"/>
      <c r="AC13" s="138"/>
      <c r="AD13" s="139"/>
      <c r="AE13" s="137">
        <v>117</v>
      </c>
      <c r="AF13" s="138"/>
      <c r="AG13" s="138"/>
      <c r="AH13" s="139"/>
      <c r="AI13" s="137">
        <v>124</v>
      </c>
      <c r="AJ13" s="138"/>
      <c r="AK13" s="138"/>
      <c r="AL13" s="139"/>
      <c r="AM13" s="136">
        <f t="shared" si="1"/>
        <v>241</v>
      </c>
      <c r="AN13" s="136"/>
      <c r="AO13" s="136"/>
      <c r="AP13" s="136"/>
      <c r="AQ13" s="25"/>
      <c r="AR13" s="28"/>
      <c r="AS13" s="25"/>
      <c r="AT13" s="25"/>
      <c r="AU13" s="25"/>
    </row>
    <row r="14" spans="1:47" s="7" customFormat="1" ht="22.5" customHeight="1" x14ac:dyDescent="0.15">
      <c r="A14" s="25"/>
      <c r="B14" s="126" t="s">
        <v>101</v>
      </c>
      <c r="C14" s="127"/>
      <c r="D14" s="127"/>
      <c r="E14" s="128"/>
      <c r="F14" s="137">
        <v>5</v>
      </c>
      <c r="G14" s="138"/>
      <c r="H14" s="139"/>
      <c r="I14" s="137">
        <v>6</v>
      </c>
      <c r="J14" s="138"/>
      <c r="K14" s="139"/>
      <c r="L14" s="137">
        <v>3</v>
      </c>
      <c r="M14" s="138"/>
      <c r="N14" s="139"/>
      <c r="O14" s="137">
        <f t="shared" si="0"/>
        <v>9</v>
      </c>
      <c r="P14" s="138"/>
      <c r="Q14" s="138"/>
      <c r="R14" s="139"/>
      <c r="S14" s="126" t="s">
        <v>102</v>
      </c>
      <c r="T14" s="127"/>
      <c r="U14" s="127"/>
      <c r="V14" s="127"/>
      <c r="W14" s="127"/>
      <c r="X14" s="127"/>
      <c r="Y14" s="127"/>
      <c r="Z14" s="128"/>
      <c r="AA14" s="137">
        <v>1314</v>
      </c>
      <c r="AB14" s="138"/>
      <c r="AC14" s="138"/>
      <c r="AD14" s="139"/>
      <c r="AE14" s="137">
        <v>1201</v>
      </c>
      <c r="AF14" s="138"/>
      <c r="AG14" s="138"/>
      <c r="AH14" s="139"/>
      <c r="AI14" s="137">
        <v>1334</v>
      </c>
      <c r="AJ14" s="138"/>
      <c r="AK14" s="138"/>
      <c r="AL14" s="139"/>
      <c r="AM14" s="136">
        <f t="shared" si="1"/>
        <v>2535</v>
      </c>
      <c r="AN14" s="136"/>
      <c r="AO14" s="136"/>
      <c r="AP14" s="136"/>
      <c r="AQ14" s="25"/>
      <c r="AR14" s="28"/>
      <c r="AS14" s="25"/>
      <c r="AT14" s="25"/>
      <c r="AU14" s="25"/>
    </row>
    <row r="15" spans="1:47" s="7" customFormat="1" ht="22.5" customHeight="1" x14ac:dyDescent="0.15">
      <c r="A15" s="25"/>
      <c r="B15" s="126" t="s">
        <v>103</v>
      </c>
      <c r="C15" s="127"/>
      <c r="D15" s="127"/>
      <c r="E15" s="128"/>
      <c r="F15" s="137">
        <v>243</v>
      </c>
      <c r="G15" s="138"/>
      <c r="H15" s="139"/>
      <c r="I15" s="137">
        <v>245</v>
      </c>
      <c r="J15" s="138"/>
      <c r="K15" s="139"/>
      <c r="L15" s="137">
        <v>270</v>
      </c>
      <c r="M15" s="138"/>
      <c r="N15" s="139"/>
      <c r="O15" s="137">
        <f t="shared" si="0"/>
        <v>515</v>
      </c>
      <c r="P15" s="138"/>
      <c r="Q15" s="138"/>
      <c r="R15" s="139"/>
      <c r="S15" s="126" t="s">
        <v>104</v>
      </c>
      <c r="T15" s="127"/>
      <c r="U15" s="127"/>
      <c r="V15" s="127"/>
      <c r="W15" s="127"/>
      <c r="X15" s="127"/>
      <c r="Y15" s="127"/>
      <c r="Z15" s="128"/>
      <c r="AA15" s="137">
        <v>16</v>
      </c>
      <c r="AB15" s="138"/>
      <c r="AC15" s="138"/>
      <c r="AD15" s="139"/>
      <c r="AE15" s="137">
        <v>9</v>
      </c>
      <c r="AF15" s="138"/>
      <c r="AG15" s="138"/>
      <c r="AH15" s="139"/>
      <c r="AI15" s="137">
        <v>13</v>
      </c>
      <c r="AJ15" s="138"/>
      <c r="AK15" s="138"/>
      <c r="AL15" s="139"/>
      <c r="AM15" s="136">
        <f t="shared" si="1"/>
        <v>22</v>
      </c>
      <c r="AN15" s="136"/>
      <c r="AO15" s="136"/>
      <c r="AP15" s="136"/>
      <c r="AQ15" s="25"/>
      <c r="AR15" s="28"/>
      <c r="AS15" s="25"/>
      <c r="AT15" s="25"/>
      <c r="AU15" s="25"/>
    </row>
    <row r="16" spans="1:47" s="7" customFormat="1" ht="22.5" customHeight="1" x14ac:dyDescent="0.15">
      <c r="A16" s="25"/>
      <c r="B16" s="126" t="s">
        <v>105</v>
      </c>
      <c r="C16" s="127"/>
      <c r="D16" s="127"/>
      <c r="E16" s="128"/>
      <c r="F16" s="137">
        <v>241</v>
      </c>
      <c r="G16" s="138"/>
      <c r="H16" s="139"/>
      <c r="I16" s="137">
        <v>208</v>
      </c>
      <c r="J16" s="138"/>
      <c r="K16" s="139"/>
      <c r="L16" s="137">
        <v>245</v>
      </c>
      <c r="M16" s="138"/>
      <c r="N16" s="139"/>
      <c r="O16" s="137">
        <f t="shared" si="0"/>
        <v>453</v>
      </c>
      <c r="P16" s="138"/>
      <c r="Q16" s="138"/>
      <c r="R16" s="139"/>
      <c r="S16" s="126" t="s">
        <v>106</v>
      </c>
      <c r="T16" s="127"/>
      <c r="U16" s="127"/>
      <c r="V16" s="127"/>
      <c r="W16" s="127"/>
      <c r="X16" s="127"/>
      <c r="Y16" s="127"/>
      <c r="Z16" s="128"/>
      <c r="AA16" s="137">
        <v>56</v>
      </c>
      <c r="AB16" s="138"/>
      <c r="AC16" s="138"/>
      <c r="AD16" s="139"/>
      <c r="AE16" s="137">
        <v>43</v>
      </c>
      <c r="AF16" s="138"/>
      <c r="AG16" s="138"/>
      <c r="AH16" s="139"/>
      <c r="AI16" s="137">
        <v>54</v>
      </c>
      <c r="AJ16" s="138"/>
      <c r="AK16" s="138"/>
      <c r="AL16" s="139"/>
      <c r="AM16" s="136">
        <f t="shared" si="1"/>
        <v>97</v>
      </c>
      <c r="AN16" s="136"/>
      <c r="AO16" s="136"/>
      <c r="AP16" s="136"/>
      <c r="AQ16" s="25"/>
      <c r="AR16" s="28"/>
      <c r="AS16" s="25"/>
      <c r="AT16" s="25"/>
      <c r="AU16" s="25"/>
    </row>
    <row r="17" spans="1:47" s="7" customFormat="1" ht="22.5" customHeight="1" x14ac:dyDescent="0.15">
      <c r="A17" s="25"/>
      <c r="B17" s="126" t="s">
        <v>107</v>
      </c>
      <c r="C17" s="127"/>
      <c r="D17" s="127"/>
      <c r="E17" s="128"/>
      <c r="F17" s="137">
        <v>147</v>
      </c>
      <c r="G17" s="138"/>
      <c r="H17" s="139"/>
      <c r="I17" s="137">
        <v>186</v>
      </c>
      <c r="J17" s="138"/>
      <c r="K17" s="139"/>
      <c r="L17" s="137">
        <v>207</v>
      </c>
      <c r="M17" s="138"/>
      <c r="N17" s="139"/>
      <c r="O17" s="137">
        <f t="shared" si="0"/>
        <v>393</v>
      </c>
      <c r="P17" s="138"/>
      <c r="Q17" s="138"/>
      <c r="R17" s="139"/>
      <c r="S17" s="126" t="s">
        <v>108</v>
      </c>
      <c r="T17" s="127"/>
      <c r="U17" s="127"/>
      <c r="V17" s="127"/>
      <c r="W17" s="127"/>
      <c r="X17" s="127"/>
      <c r="Y17" s="127"/>
      <c r="Z17" s="128"/>
      <c r="AA17" s="137">
        <v>235</v>
      </c>
      <c r="AB17" s="138"/>
      <c r="AC17" s="138"/>
      <c r="AD17" s="139"/>
      <c r="AE17" s="137">
        <v>224</v>
      </c>
      <c r="AF17" s="138"/>
      <c r="AG17" s="138"/>
      <c r="AH17" s="139"/>
      <c r="AI17" s="137">
        <v>240</v>
      </c>
      <c r="AJ17" s="138"/>
      <c r="AK17" s="138"/>
      <c r="AL17" s="139"/>
      <c r="AM17" s="136">
        <f t="shared" si="1"/>
        <v>464</v>
      </c>
      <c r="AN17" s="136"/>
      <c r="AO17" s="136"/>
      <c r="AP17" s="136"/>
      <c r="AQ17" s="25"/>
      <c r="AR17" s="28"/>
      <c r="AS17" s="25"/>
      <c r="AT17" s="25"/>
      <c r="AU17" s="25"/>
    </row>
    <row r="18" spans="1:47" s="7" customFormat="1" ht="22.5" customHeight="1" x14ac:dyDescent="0.15">
      <c r="A18" s="25"/>
      <c r="B18" s="126" t="s">
        <v>109</v>
      </c>
      <c r="C18" s="127"/>
      <c r="D18" s="127"/>
      <c r="E18" s="128"/>
      <c r="F18" s="137">
        <v>149</v>
      </c>
      <c r="G18" s="138"/>
      <c r="H18" s="139"/>
      <c r="I18" s="137">
        <v>152</v>
      </c>
      <c r="J18" s="138"/>
      <c r="K18" s="139"/>
      <c r="L18" s="137">
        <v>173</v>
      </c>
      <c r="M18" s="138"/>
      <c r="N18" s="139"/>
      <c r="O18" s="137">
        <f t="shared" si="0"/>
        <v>325</v>
      </c>
      <c r="P18" s="138"/>
      <c r="Q18" s="138"/>
      <c r="R18" s="139"/>
      <c r="S18" s="126" t="s">
        <v>110</v>
      </c>
      <c r="T18" s="127"/>
      <c r="U18" s="127"/>
      <c r="V18" s="127"/>
      <c r="W18" s="127"/>
      <c r="X18" s="127"/>
      <c r="Y18" s="127"/>
      <c r="Z18" s="128"/>
      <c r="AA18" s="137">
        <v>223</v>
      </c>
      <c r="AB18" s="138"/>
      <c r="AC18" s="138"/>
      <c r="AD18" s="139"/>
      <c r="AE18" s="137">
        <v>180</v>
      </c>
      <c r="AF18" s="138"/>
      <c r="AG18" s="138"/>
      <c r="AH18" s="139"/>
      <c r="AI18" s="137">
        <v>193</v>
      </c>
      <c r="AJ18" s="138"/>
      <c r="AK18" s="138"/>
      <c r="AL18" s="139"/>
      <c r="AM18" s="136">
        <f t="shared" si="1"/>
        <v>373</v>
      </c>
      <c r="AN18" s="136"/>
      <c r="AO18" s="136"/>
      <c r="AP18" s="136"/>
      <c r="AQ18" s="25"/>
      <c r="AR18" s="28"/>
      <c r="AS18" s="25"/>
      <c r="AT18" s="25"/>
      <c r="AU18" s="25"/>
    </row>
    <row r="19" spans="1:47" s="7" customFormat="1" ht="22.5" customHeight="1" x14ac:dyDescent="0.15">
      <c r="A19" s="25"/>
      <c r="B19" s="126" t="s">
        <v>111</v>
      </c>
      <c r="C19" s="127"/>
      <c r="D19" s="127"/>
      <c r="E19" s="128"/>
      <c r="F19" s="137">
        <v>142</v>
      </c>
      <c r="G19" s="138"/>
      <c r="H19" s="139"/>
      <c r="I19" s="137">
        <v>132</v>
      </c>
      <c r="J19" s="138"/>
      <c r="K19" s="139"/>
      <c r="L19" s="137">
        <v>144</v>
      </c>
      <c r="M19" s="138"/>
      <c r="N19" s="139"/>
      <c r="O19" s="137">
        <f t="shared" si="0"/>
        <v>276</v>
      </c>
      <c r="P19" s="138"/>
      <c r="Q19" s="138"/>
      <c r="R19" s="139"/>
      <c r="S19" s="126" t="s">
        <v>112</v>
      </c>
      <c r="T19" s="127"/>
      <c r="U19" s="127"/>
      <c r="V19" s="127"/>
      <c r="W19" s="127"/>
      <c r="X19" s="127"/>
      <c r="Y19" s="127"/>
      <c r="Z19" s="128"/>
      <c r="AA19" s="137">
        <v>67</v>
      </c>
      <c r="AB19" s="138"/>
      <c r="AC19" s="138"/>
      <c r="AD19" s="139"/>
      <c r="AE19" s="137">
        <v>47</v>
      </c>
      <c r="AF19" s="138"/>
      <c r="AG19" s="138"/>
      <c r="AH19" s="139"/>
      <c r="AI19" s="137">
        <v>59</v>
      </c>
      <c r="AJ19" s="138"/>
      <c r="AK19" s="138"/>
      <c r="AL19" s="139"/>
      <c r="AM19" s="136">
        <f t="shared" si="1"/>
        <v>106</v>
      </c>
      <c r="AN19" s="136"/>
      <c r="AO19" s="136"/>
      <c r="AP19" s="136"/>
      <c r="AQ19" s="25"/>
      <c r="AR19" s="28"/>
      <c r="AS19" s="25"/>
      <c r="AT19" s="25"/>
      <c r="AU19" s="25"/>
    </row>
    <row r="20" spans="1:47" s="7" customFormat="1" ht="22.5" customHeight="1" x14ac:dyDescent="0.15">
      <c r="A20" s="25"/>
      <c r="B20" s="126" t="s">
        <v>113</v>
      </c>
      <c r="C20" s="127"/>
      <c r="D20" s="127"/>
      <c r="E20" s="128"/>
      <c r="F20" s="137">
        <v>69</v>
      </c>
      <c r="G20" s="138"/>
      <c r="H20" s="139"/>
      <c r="I20" s="137">
        <v>59</v>
      </c>
      <c r="J20" s="138"/>
      <c r="K20" s="139"/>
      <c r="L20" s="137">
        <v>58</v>
      </c>
      <c r="M20" s="138"/>
      <c r="N20" s="139"/>
      <c r="O20" s="137">
        <f t="shared" si="0"/>
        <v>117</v>
      </c>
      <c r="P20" s="138"/>
      <c r="Q20" s="138"/>
      <c r="R20" s="139"/>
      <c r="S20" s="126" t="s">
        <v>114</v>
      </c>
      <c r="T20" s="127"/>
      <c r="U20" s="127"/>
      <c r="V20" s="127"/>
      <c r="W20" s="127"/>
      <c r="X20" s="127"/>
      <c r="Y20" s="127"/>
      <c r="Z20" s="128"/>
      <c r="AA20" s="137">
        <v>107</v>
      </c>
      <c r="AB20" s="138"/>
      <c r="AC20" s="138"/>
      <c r="AD20" s="139"/>
      <c r="AE20" s="137">
        <v>92</v>
      </c>
      <c r="AF20" s="138"/>
      <c r="AG20" s="138"/>
      <c r="AH20" s="139"/>
      <c r="AI20" s="137">
        <v>126</v>
      </c>
      <c r="AJ20" s="138"/>
      <c r="AK20" s="138"/>
      <c r="AL20" s="139"/>
      <c r="AM20" s="136">
        <f t="shared" si="1"/>
        <v>218</v>
      </c>
      <c r="AN20" s="136"/>
      <c r="AO20" s="136"/>
      <c r="AP20" s="136"/>
      <c r="AQ20" s="25"/>
      <c r="AR20" s="28"/>
      <c r="AS20" s="25"/>
      <c r="AT20" s="25"/>
      <c r="AU20" s="25"/>
    </row>
    <row r="21" spans="1:47" s="7" customFormat="1" ht="22.5" customHeight="1" x14ac:dyDescent="0.15">
      <c r="A21" s="25"/>
      <c r="B21" s="126" t="s">
        <v>115</v>
      </c>
      <c r="C21" s="127"/>
      <c r="D21" s="127"/>
      <c r="E21" s="128"/>
      <c r="F21" s="137">
        <v>78</v>
      </c>
      <c r="G21" s="138"/>
      <c r="H21" s="139"/>
      <c r="I21" s="137">
        <v>47</v>
      </c>
      <c r="J21" s="138"/>
      <c r="K21" s="139"/>
      <c r="L21" s="137">
        <v>68</v>
      </c>
      <c r="M21" s="138"/>
      <c r="N21" s="139"/>
      <c r="O21" s="137">
        <f t="shared" si="0"/>
        <v>115</v>
      </c>
      <c r="P21" s="138"/>
      <c r="Q21" s="138"/>
      <c r="R21" s="139"/>
      <c r="S21" s="126" t="s">
        <v>116</v>
      </c>
      <c r="T21" s="127"/>
      <c r="U21" s="127"/>
      <c r="V21" s="127"/>
      <c r="W21" s="127"/>
      <c r="X21" s="127"/>
      <c r="Y21" s="127"/>
      <c r="Z21" s="128"/>
      <c r="AA21" s="137">
        <v>103</v>
      </c>
      <c r="AB21" s="138"/>
      <c r="AC21" s="138"/>
      <c r="AD21" s="139"/>
      <c r="AE21" s="137">
        <v>89</v>
      </c>
      <c r="AF21" s="138"/>
      <c r="AG21" s="138"/>
      <c r="AH21" s="139"/>
      <c r="AI21" s="137">
        <v>111</v>
      </c>
      <c r="AJ21" s="138"/>
      <c r="AK21" s="138"/>
      <c r="AL21" s="139"/>
      <c r="AM21" s="136">
        <f t="shared" si="1"/>
        <v>200</v>
      </c>
      <c r="AN21" s="136"/>
      <c r="AO21" s="136"/>
      <c r="AP21" s="136"/>
      <c r="AQ21" s="25"/>
      <c r="AR21" s="28"/>
      <c r="AS21" s="25"/>
      <c r="AT21" s="25"/>
      <c r="AU21" s="25"/>
    </row>
    <row r="22" spans="1:47" s="7" customFormat="1" ht="22.5" customHeight="1" x14ac:dyDescent="0.15">
      <c r="A22" s="25"/>
      <c r="B22" s="126" t="s">
        <v>117</v>
      </c>
      <c r="C22" s="127"/>
      <c r="D22" s="127"/>
      <c r="E22" s="128"/>
      <c r="F22" s="137">
        <v>44</v>
      </c>
      <c r="G22" s="138"/>
      <c r="H22" s="139"/>
      <c r="I22" s="137">
        <v>32</v>
      </c>
      <c r="J22" s="138"/>
      <c r="K22" s="139"/>
      <c r="L22" s="137">
        <v>43</v>
      </c>
      <c r="M22" s="138"/>
      <c r="N22" s="139"/>
      <c r="O22" s="137">
        <f t="shared" si="0"/>
        <v>75</v>
      </c>
      <c r="P22" s="138"/>
      <c r="Q22" s="138"/>
      <c r="R22" s="139"/>
      <c r="S22" s="126" t="s">
        <v>118</v>
      </c>
      <c r="T22" s="127"/>
      <c r="U22" s="127"/>
      <c r="V22" s="127"/>
      <c r="W22" s="127"/>
      <c r="X22" s="127"/>
      <c r="Y22" s="127"/>
      <c r="Z22" s="128"/>
      <c r="AA22" s="137">
        <v>240</v>
      </c>
      <c r="AB22" s="138"/>
      <c r="AC22" s="138"/>
      <c r="AD22" s="139"/>
      <c r="AE22" s="137">
        <v>233</v>
      </c>
      <c r="AF22" s="138"/>
      <c r="AG22" s="138"/>
      <c r="AH22" s="139"/>
      <c r="AI22" s="137">
        <v>269</v>
      </c>
      <c r="AJ22" s="138"/>
      <c r="AK22" s="138"/>
      <c r="AL22" s="139"/>
      <c r="AM22" s="136">
        <f t="shared" si="1"/>
        <v>502</v>
      </c>
      <c r="AN22" s="136"/>
      <c r="AO22" s="136"/>
      <c r="AP22" s="136"/>
      <c r="AQ22" s="25"/>
      <c r="AR22" s="28"/>
      <c r="AS22" s="25"/>
      <c r="AT22" s="25"/>
      <c r="AU22" s="25"/>
    </row>
    <row r="23" spans="1:47" s="7" customFormat="1" ht="22.5" customHeight="1" x14ac:dyDescent="0.15">
      <c r="A23" s="25"/>
      <c r="B23" s="126" t="s">
        <v>119</v>
      </c>
      <c r="C23" s="127"/>
      <c r="D23" s="127"/>
      <c r="E23" s="128"/>
      <c r="F23" s="137">
        <v>170</v>
      </c>
      <c r="G23" s="138"/>
      <c r="H23" s="139"/>
      <c r="I23" s="137">
        <v>148</v>
      </c>
      <c r="J23" s="138"/>
      <c r="K23" s="139"/>
      <c r="L23" s="137">
        <v>169</v>
      </c>
      <c r="M23" s="138"/>
      <c r="N23" s="139"/>
      <c r="O23" s="137">
        <f t="shared" si="0"/>
        <v>317</v>
      </c>
      <c r="P23" s="138"/>
      <c r="Q23" s="138"/>
      <c r="R23" s="139"/>
      <c r="S23" s="126" t="s">
        <v>120</v>
      </c>
      <c r="T23" s="127"/>
      <c r="U23" s="127"/>
      <c r="V23" s="127"/>
      <c r="W23" s="127"/>
      <c r="X23" s="127"/>
      <c r="Y23" s="127"/>
      <c r="Z23" s="128"/>
      <c r="AA23" s="137">
        <v>12</v>
      </c>
      <c r="AB23" s="138"/>
      <c r="AC23" s="138"/>
      <c r="AD23" s="139"/>
      <c r="AE23" s="137">
        <v>9</v>
      </c>
      <c r="AF23" s="138"/>
      <c r="AG23" s="138"/>
      <c r="AH23" s="139"/>
      <c r="AI23" s="137">
        <v>11</v>
      </c>
      <c r="AJ23" s="138"/>
      <c r="AK23" s="138"/>
      <c r="AL23" s="139"/>
      <c r="AM23" s="136">
        <f t="shared" si="1"/>
        <v>20</v>
      </c>
      <c r="AN23" s="136"/>
      <c r="AO23" s="136"/>
      <c r="AP23" s="136"/>
      <c r="AQ23" s="25"/>
      <c r="AR23" s="28"/>
      <c r="AS23" s="25"/>
      <c r="AT23" s="25"/>
      <c r="AU23" s="25"/>
    </row>
    <row r="24" spans="1:47" s="7" customFormat="1" ht="22.5" customHeight="1" x14ac:dyDescent="0.15">
      <c r="A24" s="25"/>
      <c r="B24" s="126" t="s">
        <v>121</v>
      </c>
      <c r="C24" s="127"/>
      <c r="D24" s="127"/>
      <c r="E24" s="128"/>
      <c r="F24" s="137">
        <v>218</v>
      </c>
      <c r="G24" s="138"/>
      <c r="H24" s="139"/>
      <c r="I24" s="137">
        <v>209</v>
      </c>
      <c r="J24" s="138"/>
      <c r="K24" s="139"/>
      <c r="L24" s="137">
        <v>227</v>
      </c>
      <c r="M24" s="138"/>
      <c r="N24" s="139"/>
      <c r="O24" s="137">
        <f t="shared" si="0"/>
        <v>436</v>
      </c>
      <c r="P24" s="138"/>
      <c r="Q24" s="138"/>
      <c r="R24" s="139"/>
      <c r="S24" s="126" t="s">
        <v>122</v>
      </c>
      <c r="T24" s="127"/>
      <c r="U24" s="127"/>
      <c r="V24" s="127"/>
      <c r="W24" s="127"/>
      <c r="X24" s="127"/>
      <c r="Y24" s="127"/>
      <c r="Z24" s="128"/>
      <c r="AA24" s="137">
        <v>136</v>
      </c>
      <c r="AB24" s="138"/>
      <c r="AC24" s="138"/>
      <c r="AD24" s="139"/>
      <c r="AE24" s="137">
        <v>111</v>
      </c>
      <c r="AF24" s="138"/>
      <c r="AG24" s="138"/>
      <c r="AH24" s="139"/>
      <c r="AI24" s="137">
        <v>121</v>
      </c>
      <c r="AJ24" s="138"/>
      <c r="AK24" s="138"/>
      <c r="AL24" s="139"/>
      <c r="AM24" s="136">
        <f t="shared" si="1"/>
        <v>232</v>
      </c>
      <c r="AN24" s="136"/>
      <c r="AO24" s="136"/>
      <c r="AP24" s="136"/>
      <c r="AQ24" s="25"/>
      <c r="AR24" s="28"/>
      <c r="AS24" s="25"/>
      <c r="AT24" s="25"/>
      <c r="AU24" s="25"/>
    </row>
    <row r="25" spans="1:47" s="7" customFormat="1" ht="22.5" customHeight="1" x14ac:dyDescent="0.15">
      <c r="A25" s="25"/>
      <c r="B25" s="126" t="s">
        <v>123</v>
      </c>
      <c r="C25" s="127"/>
      <c r="D25" s="127"/>
      <c r="E25" s="128"/>
      <c r="F25" s="137">
        <v>172</v>
      </c>
      <c r="G25" s="138"/>
      <c r="H25" s="139"/>
      <c r="I25" s="137">
        <v>152</v>
      </c>
      <c r="J25" s="138"/>
      <c r="K25" s="139"/>
      <c r="L25" s="137">
        <v>168</v>
      </c>
      <c r="M25" s="138"/>
      <c r="N25" s="139"/>
      <c r="O25" s="137">
        <f t="shared" si="0"/>
        <v>320</v>
      </c>
      <c r="P25" s="138"/>
      <c r="Q25" s="138"/>
      <c r="R25" s="139"/>
      <c r="S25" s="126" t="s">
        <v>124</v>
      </c>
      <c r="T25" s="127"/>
      <c r="U25" s="127"/>
      <c r="V25" s="127"/>
      <c r="W25" s="127"/>
      <c r="X25" s="127"/>
      <c r="Y25" s="127"/>
      <c r="Z25" s="128"/>
      <c r="AA25" s="137">
        <v>238</v>
      </c>
      <c r="AB25" s="138"/>
      <c r="AC25" s="138"/>
      <c r="AD25" s="139"/>
      <c r="AE25" s="137">
        <v>184</v>
      </c>
      <c r="AF25" s="138"/>
      <c r="AG25" s="138"/>
      <c r="AH25" s="139"/>
      <c r="AI25" s="137">
        <v>193</v>
      </c>
      <c r="AJ25" s="138"/>
      <c r="AK25" s="138"/>
      <c r="AL25" s="139"/>
      <c r="AM25" s="136">
        <f t="shared" si="1"/>
        <v>377</v>
      </c>
      <c r="AN25" s="136"/>
      <c r="AO25" s="136"/>
      <c r="AP25" s="136"/>
      <c r="AQ25" s="25"/>
      <c r="AR25" s="28"/>
      <c r="AS25" s="25"/>
      <c r="AT25" s="25"/>
      <c r="AU25" s="25"/>
    </row>
    <row r="26" spans="1:47" s="7" customFormat="1" ht="22.5" customHeight="1" x14ac:dyDescent="0.15">
      <c r="A26" s="25"/>
      <c r="B26" s="126" t="s">
        <v>125</v>
      </c>
      <c r="C26" s="127"/>
      <c r="D26" s="127"/>
      <c r="E26" s="128"/>
      <c r="F26" s="137">
        <v>171</v>
      </c>
      <c r="G26" s="138"/>
      <c r="H26" s="139"/>
      <c r="I26" s="137">
        <v>158</v>
      </c>
      <c r="J26" s="138"/>
      <c r="K26" s="139"/>
      <c r="L26" s="137">
        <v>172</v>
      </c>
      <c r="M26" s="138"/>
      <c r="N26" s="139"/>
      <c r="O26" s="137">
        <f t="shared" si="0"/>
        <v>330</v>
      </c>
      <c r="P26" s="138"/>
      <c r="Q26" s="138"/>
      <c r="R26" s="139"/>
      <c r="S26" s="126" t="s">
        <v>126</v>
      </c>
      <c r="T26" s="127"/>
      <c r="U26" s="127"/>
      <c r="V26" s="127"/>
      <c r="W26" s="127"/>
      <c r="X26" s="127"/>
      <c r="Y26" s="127"/>
      <c r="Z26" s="128"/>
      <c r="AA26" s="137">
        <v>140</v>
      </c>
      <c r="AB26" s="138"/>
      <c r="AC26" s="138"/>
      <c r="AD26" s="139"/>
      <c r="AE26" s="137">
        <v>125</v>
      </c>
      <c r="AF26" s="138"/>
      <c r="AG26" s="138"/>
      <c r="AH26" s="139"/>
      <c r="AI26" s="137">
        <v>137</v>
      </c>
      <c r="AJ26" s="138"/>
      <c r="AK26" s="138"/>
      <c r="AL26" s="139"/>
      <c r="AM26" s="136">
        <f t="shared" si="1"/>
        <v>262</v>
      </c>
      <c r="AN26" s="136"/>
      <c r="AO26" s="136"/>
      <c r="AP26" s="136"/>
      <c r="AQ26" s="25"/>
      <c r="AR26" s="28"/>
      <c r="AS26" s="25"/>
      <c r="AT26" s="25"/>
      <c r="AU26" s="25"/>
    </row>
    <row r="27" spans="1:47" s="7" customFormat="1" ht="22.5" customHeight="1" x14ac:dyDescent="0.15">
      <c r="A27" s="25"/>
      <c r="B27" s="126" t="s">
        <v>127</v>
      </c>
      <c r="C27" s="127"/>
      <c r="D27" s="127"/>
      <c r="E27" s="128"/>
      <c r="F27" s="137">
        <v>138</v>
      </c>
      <c r="G27" s="138"/>
      <c r="H27" s="139"/>
      <c r="I27" s="137">
        <v>126</v>
      </c>
      <c r="J27" s="138"/>
      <c r="K27" s="139"/>
      <c r="L27" s="137">
        <v>137</v>
      </c>
      <c r="M27" s="138"/>
      <c r="N27" s="139"/>
      <c r="O27" s="137">
        <f t="shared" si="0"/>
        <v>263</v>
      </c>
      <c r="P27" s="138"/>
      <c r="Q27" s="138"/>
      <c r="R27" s="139"/>
      <c r="S27" s="126" t="s">
        <v>128</v>
      </c>
      <c r="T27" s="127"/>
      <c r="U27" s="127"/>
      <c r="V27" s="127"/>
      <c r="W27" s="127"/>
      <c r="X27" s="127"/>
      <c r="Y27" s="127"/>
      <c r="Z27" s="128"/>
      <c r="AA27" s="137">
        <v>174</v>
      </c>
      <c r="AB27" s="138"/>
      <c r="AC27" s="138"/>
      <c r="AD27" s="139"/>
      <c r="AE27" s="137">
        <v>150</v>
      </c>
      <c r="AF27" s="138"/>
      <c r="AG27" s="138"/>
      <c r="AH27" s="139"/>
      <c r="AI27" s="137">
        <v>112</v>
      </c>
      <c r="AJ27" s="138"/>
      <c r="AK27" s="138"/>
      <c r="AL27" s="139"/>
      <c r="AM27" s="136">
        <f t="shared" si="1"/>
        <v>262</v>
      </c>
      <c r="AN27" s="136"/>
      <c r="AO27" s="136"/>
      <c r="AP27" s="136"/>
      <c r="AQ27" s="25"/>
      <c r="AR27" s="28"/>
      <c r="AS27" s="25"/>
      <c r="AT27" s="25"/>
      <c r="AU27" s="25"/>
    </row>
    <row r="28" spans="1:47" s="7" customFormat="1" ht="22.5" customHeight="1" x14ac:dyDescent="0.15">
      <c r="A28" s="25"/>
      <c r="B28" s="126" t="s">
        <v>129</v>
      </c>
      <c r="C28" s="127"/>
      <c r="D28" s="127"/>
      <c r="E28" s="128"/>
      <c r="F28" s="137">
        <v>56</v>
      </c>
      <c r="G28" s="138"/>
      <c r="H28" s="139"/>
      <c r="I28" s="137">
        <v>44</v>
      </c>
      <c r="J28" s="138"/>
      <c r="K28" s="139"/>
      <c r="L28" s="137">
        <v>53</v>
      </c>
      <c r="M28" s="138"/>
      <c r="N28" s="139"/>
      <c r="O28" s="137">
        <f t="shared" si="0"/>
        <v>97</v>
      </c>
      <c r="P28" s="138"/>
      <c r="Q28" s="138"/>
      <c r="R28" s="139"/>
      <c r="S28" s="126" t="s">
        <v>130</v>
      </c>
      <c r="T28" s="127"/>
      <c r="U28" s="127"/>
      <c r="V28" s="127"/>
      <c r="W28" s="127"/>
      <c r="X28" s="127"/>
      <c r="Y28" s="127"/>
      <c r="Z28" s="128"/>
      <c r="AA28" s="137">
        <v>197</v>
      </c>
      <c r="AB28" s="138"/>
      <c r="AC28" s="138"/>
      <c r="AD28" s="139"/>
      <c r="AE28" s="137">
        <v>163</v>
      </c>
      <c r="AF28" s="138"/>
      <c r="AG28" s="138"/>
      <c r="AH28" s="139"/>
      <c r="AI28" s="137">
        <v>190</v>
      </c>
      <c r="AJ28" s="138"/>
      <c r="AK28" s="138"/>
      <c r="AL28" s="139"/>
      <c r="AM28" s="136">
        <f t="shared" si="1"/>
        <v>353</v>
      </c>
      <c r="AN28" s="136"/>
      <c r="AO28" s="136"/>
      <c r="AP28" s="136"/>
      <c r="AQ28" s="25"/>
      <c r="AR28" s="63"/>
      <c r="AS28" s="63" t="s">
        <v>131</v>
      </c>
      <c r="AT28" s="63" t="s">
        <v>132</v>
      </c>
      <c r="AU28" s="63" t="s">
        <v>133</v>
      </c>
    </row>
    <row r="29" spans="1:47" s="7" customFormat="1" ht="22.5" customHeight="1" x14ac:dyDescent="0.15">
      <c r="A29" s="25"/>
      <c r="B29" s="126" t="s">
        <v>134</v>
      </c>
      <c r="C29" s="127"/>
      <c r="D29" s="127"/>
      <c r="E29" s="128"/>
      <c r="F29" s="137">
        <v>77</v>
      </c>
      <c r="G29" s="138"/>
      <c r="H29" s="139"/>
      <c r="I29" s="137">
        <v>62</v>
      </c>
      <c r="J29" s="138"/>
      <c r="K29" s="139"/>
      <c r="L29" s="137">
        <v>79</v>
      </c>
      <c r="M29" s="138"/>
      <c r="N29" s="139"/>
      <c r="O29" s="137">
        <f t="shared" si="0"/>
        <v>141</v>
      </c>
      <c r="P29" s="138"/>
      <c r="Q29" s="138"/>
      <c r="R29" s="139"/>
      <c r="S29" s="126" t="s">
        <v>135</v>
      </c>
      <c r="T29" s="127"/>
      <c r="U29" s="127"/>
      <c r="V29" s="127"/>
      <c r="W29" s="127"/>
      <c r="X29" s="127"/>
      <c r="Y29" s="127"/>
      <c r="Z29" s="128"/>
      <c r="AA29" s="137">
        <v>184</v>
      </c>
      <c r="AB29" s="138"/>
      <c r="AC29" s="138"/>
      <c r="AD29" s="139"/>
      <c r="AE29" s="137">
        <v>179</v>
      </c>
      <c r="AF29" s="138"/>
      <c r="AG29" s="138"/>
      <c r="AH29" s="139"/>
      <c r="AI29" s="137">
        <v>132</v>
      </c>
      <c r="AJ29" s="138"/>
      <c r="AK29" s="138"/>
      <c r="AL29" s="139"/>
      <c r="AM29" s="136">
        <f t="shared" si="1"/>
        <v>311</v>
      </c>
      <c r="AN29" s="136"/>
      <c r="AO29" s="136"/>
      <c r="AP29" s="136"/>
      <c r="AQ29" s="25"/>
      <c r="AR29" s="63" t="s">
        <v>78</v>
      </c>
      <c r="AS29" s="30">
        <f>AE31</f>
        <v>11257</v>
      </c>
      <c r="AT29" s="30">
        <v>4236</v>
      </c>
      <c r="AU29" s="32">
        <f>IF(OR(AS29=0,AT29=0),"",ROUNDDOWN(AT29/AS29,4))</f>
        <v>0.37619999999999998</v>
      </c>
    </row>
    <row r="30" spans="1:47" s="7" customFormat="1" ht="22.5" customHeight="1" x14ac:dyDescent="0.15">
      <c r="A30" s="25"/>
      <c r="B30" s="126" t="s">
        <v>136</v>
      </c>
      <c r="C30" s="127"/>
      <c r="D30" s="127"/>
      <c r="E30" s="128"/>
      <c r="F30" s="137">
        <v>1478</v>
      </c>
      <c r="G30" s="138"/>
      <c r="H30" s="139"/>
      <c r="I30" s="137">
        <v>1446</v>
      </c>
      <c r="J30" s="138"/>
      <c r="K30" s="139"/>
      <c r="L30" s="137">
        <v>1586</v>
      </c>
      <c r="M30" s="138"/>
      <c r="N30" s="139"/>
      <c r="O30" s="137">
        <f>I30+L30</f>
        <v>3032</v>
      </c>
      <c r="P30" s="138"/>
      <c r="Q30" s="138"/>
      <c r="R30" s="139"/>
      <c r="S30" s="126" t="s">
        <v>137</v>
      </c>
      <c r="T30" s="127"/>
      <c r="U30" s="127"/>
      <c r="V30" s="127"/>
      <c r="W30" s="127"/>
      <c r="X30" s="127"/>
      <c r="Y30" s="127"/>
      <c r="Z30" s="128"/>
      <c r="AA30" s="137">
        <v>44</v>
      </c>
      <c r="AB30" s="138"/>
      <c r="AC30" s="138"/>
      <c r="AD30" s="139"/>
      <c r="AE30" s="137">
        <v>42</v>
      </c>
      <c r="AF30" s="138"/>
      <c r="AG30" s="138"/>
      <c r="AH30" s="139"/>
      <c r="AI30" s="137">
        <v>49</v>
      </c>
      <c r="AJ30" s="138"/>
      <c r="AK30" s="138"/>
      <c r="AL30" s="139"/>
      <c r="AM30" s="136">
        <f t="shared" si="1"/>
        <v>91</v>
      </c>
      <c r="AN30" s="136"/>
      <c r="AO30" s="136"/>
      <c r="AP30" s="136"/>
      <c r="AQ30" s="25"/>
      <c r="AR30" s="63" t="s">
        <v>80</v>
      </c>
      <c r="AS30" s="30">
        <f>AI31</f>
        <v>12327</v>
      </c>
      <c r="AT30" s="30">
        <v>5779</v>
      </c>
      <c r="AU30" s="32">
        <f>IF(OR(AS30=0,AT30=0),"",ROUNDDOWN(AT30/AS30,4))</f>
        <v>0.46879999999999999</v>
      </c>
    </row>
    <row r="31" spans="1:47" s="7" customFormat="1" ht="22.5" customHeight="1" x14ac:dyDescent="0.15">
      <c r="A31" s="25"/>
      <c r="B31" s="126" t="s">
        <v>138</v>
      </c>
      <c r="C31" s="127"/>
      <c r="D31" s="127"/>
      <c r="E31" s="128"/>
      <c r="F31" s="137">
        <v>537</v>
      </c>
      <c r="G31" s="138"/>
      <c r="H31" s="139"/>
      <c r="I31" s="137">
        <v>539</v>
      </c>
      <c r="J31" s="138"/>
      <c r="K31" s="139"/>
      <c r="L31" s="137">
        <v>560</v>
      </c>
      <c r="M31" s="138"/>
      <c r="N31" s="139"/>
      <c r="O31" s="137">
        <f t="shared" si="0"/>
        <v>1099</v>
      </c>
      <c r="P31" s="138"/>
      <c r="Q31" s="138"/>
      <c r="R31" s="139"/>
      <c r="S31" s="126" t="s">
        <v>139</v>
      </c>
      <c r="T31" s="127"/>
      <c r="U31" s="127"/>
      <c r="V31" s="127"/>
      <c r="W31" s="127"/>
      <c r="X31" s="127"/>
      <c r="Y31" s="127"/>
      <c r="Z31" s="128"/>
      <c r="AA31" s="143">
        <f>SUM(F8:H32,AA8:AD30)</f>
        <v>12045</v>
      </c>
      <c r="AB31" s="138"/>
      <c r="AC31" s="138"/>
      <c r="AD31" s="139"/>
      <c r="AE31" s="137">
        <f>SUM(I8:K32,AE8:AH30)</f>
        <v>11257</v>
      </c>
      <c r="AF31" s="138"/>
      <c r="AG31" s="138"/>
      <c r="AH31" s="139"/>
      <c r="AI31" s="137">
        <f>SUM(L8:N32,AI8:AL30)</f>
        <v>12327</v>
      </c>
      <c r="AJ31" s="138"/>
      <c r="AK31" s="138"/>
      <c r="AL31" s="139"/>
      <c r="AM31" s="136">
        <f>AE31+AI31</f>
        <v>23584</v>
      </c>
      <c r="AN31" s="136"/>
      <c r="AO31" s="136"/>
      <c r="AP31" s="136"/>
      <c r="AQ31" s="25"/>
      <c r="AR31" s="63" t="s">
        <v>81</v>
      </c>
      <c r="AS31" s="30">
        <f>AM31</f>
        <v>23584</v>
      </c>
      <c r="AT31" s="30">
        <f>AT29+AT30</f>
        <v>10015</v>
      </c>
      <c r="AU31" s="32">
        <f>IF(OR(AS31=0,AT31=0),"",ROUNDDOWN(AT31/AS31,4))</f>
        <v>0.42459999999999998</v>
      </c>
    </row>
    <row r="32" spans="1:47" s="7" customFormat="1" ht="22.5" customHeight="1" x14ac:dyDescent="0.15">
      <c r="A32" s="25"/>
      <c r="B32" s="144" t="s">
        <v>140</v>
      </c>
      <c r="C32" s="145"/>
      <c r="D32" s="145"/>
      <c r="E32" s="146"/>
      <c r="F32" s="147">
        <v>409</v>
      </c>
      <c r="G32" s="148"/>
      <c r="H32" s="149"/>
      <c r="I32" s="147">
        <v>370</v>
      </c>
      <c r="J32" s="148"/>
      <c r="K32" s="149"/>
      <c r="L32" s="147">
        <v>417</v>
      </c>
      <c r="M32" s="148"/>
      <c r="N32" s="149"/>
      <c r="O32" s="147">
        <f t="shared" si="0"/>
        <v>787</v>
      </c>
      <c r="P32" s="148"/>
      <c r="Q32" s="148"/>
      <c r="R32" s="149"/>
      <c r="S32" s="144"/>
      <c r="T32" s="145"/>
      <c r="U32" s="145"/>
      <c r="V32" s="145"/>
      <c r="W32" s="145"/>
      <c r="X32" s="145"/>
      <c r="Y32" s="145"/>
      <c r="Z32" s="146"/>
      <c r="AA32" s="147"/>
      <c r="AB32" s="148"/>
      <c r="AC32" s="148"/>
      <c r="AD32" s="149"/>
      <c r="AE32" s="147"/>
      <c r="AF32" s="148"/>
      <c r="AG32" s="148"/>
      <c r="AH32" s="149"/>
      <c r="AI32" s="140"/>
      <c r="AJ32" s="140"/>
      <c r="AK32" s="140"/>
      <c r="AL32" s="140"/>
      <c r="AM32" s="140"/>
      <c r="AN32" s="140"/>
      <c r="AO32" s="140"/>
      <c r="AP32" s="140"/>
      <c r="AQ32" s="25"/>
      <c r="AR32" s="28"/>
      <c r="AS32" s="25"/>
      <c r="AT32" s="25"/>
      <c r="AU32" s="25"/>
    </row>
    <row r="33" spans="1:47" ht="15.75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62"/>
      <c r="AS33" s="19"/>
      <c r="AT33" s="19"/>
      <c r="AU33" s="19"/>
    </row>
    <row r="34" spans="1:47" ht="18.75" customHeight="1" x14ac:dyDescent="0.15">
      <c r="A34" s="19"/>
      <c r="B34" s="19"/>
      <c r="C34" s="19"/>
      <c r="D34" s="60" t="s">
        <v>141</v>
      </c>
      <c r="E34" s="141">
        <v>-67</v>
      </c>
      <c r="F34" s="141"/>
      <c r="G34" s="19" t="s">
        <v>79</v>
      </c>
      <c r="H34" s="19"/>
      <c r="I34" s="19"/>
      <c r="J34" s="19"/>
      <c r="K34" s="19"/>
      <c r="L34" s="19" t="s">
        <v>142</v>
      </c>
      <c r="M34" s="19"/>
      <c r="N34" s="19"/>
      <c r="O34" s="142">
        <v>-486</v>
      </c>
      <c r="P34" s="142"/>
      <c r="Q34" s="142"/>
      <c r="R34" s="142"/>
      <c r="S34" s="19" t="s">
        <v>79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60" t="s">
        <v>143</v>
      </c>
      <c r="AH34" s="115">
        <f>AT31</f>
        <v>10015</v>
      </c>
      <c r="AI34" s="115"/>
      <c r="AJ34" s="115"/>
      <c r="AK34" s="115"/>
      <c r="AL34" s="115"/>
      <c r="AM34" s="19" t="s">
        <v>79</v>
      </c>
      <c r="AN34" s="19"/>
      <c r="AO34" s="19"/>
      <c r="AP34" s="19"/>
      <c r="AQ34" s="19"/>
      <c r="AR34" s="62"/>
      <c r="AS34" s="19"/>
      <c r="AT34" s="19"/>
      <c r="AU34" s="19"/>
    </row>
    <row r="35" spans="1:47" ht="6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62"/>
      <c r="AS35" s="19"/>
      <c r="AT35" s="19"/>
      <c r="AU35" s="19"/>
    </row>
    <row r="36" spans="1:47" ht="18.75" customHeight="1" x14ac:dyDescent="0.15">
      <c r="A36" s="19"/>
      <c r="B36" s="19"/>
      <c r="C36" s="19"/>
      <c r="D36" s="60" t="s">
        <v>141</v>
      </c>
      <c r="E36" s="142">
        <v>-16</v>
      </c>
      <c r="F36" s="142"/>
      <c r="G36" s="19" t="s">
        <v>82</v>
      </c>
      <c r="H36" s="19"/>
      <c r="I36" s="19"/>
      <c r="J36" s="19"/>
      <c r="K36" s="19"/>
      <c r="L36" s="19" t="s">
        <v>142</v>
      </c>
      <c r="M36" s="19"/>
      <c r="N36" s="19"/>
      <c r="O36" s="142">
        <v>-68</v>
      </c>
      <c r="P36" s="142"/>
      <c r="Q36" s="142"/>
      <c r="R36" s="142"/>
      <c r="S36" s="19" t="s">
        <v>82</v>
      </c>
      <c r="T36" s="19"/>
      <c r="U36" s="19"/>
      <c r="V36" s="19"/>
      <c r="W36" s="19"/>
      <c r="X36" s="19"/>
      <c r="Y36" s="19" t="s">
        <v>144</v>
      </c>
      <c r="Z36" s="19"/>
      <c r="AA36" s="19"/>
      <c r="AB36" s="19"/>
      <c r="AC36" s="19"/>
      <c r="AD36" s="19"/>
      <c r="AE36" s="19"/>
      <c r="AF36" s="19"/>
      <c r="AG36" s="60" t="s">
        <v>78</v>
      </c>
      <c r="AH36" s="115">
        <f>AT29</f>
        <v>4236</v>
      </c>
      <c r="AI36" s="115"/>
      <c r="AJ36" s="115"/>
      <c r="AK36" s="115"/>
      <c r="AL36" s="115"/>
      <c r="AM36" s="19" t="s">
        <v>79</v>
      </c>
      <c r="AN36" s="19"/>
      <c r="AO36" s="19"/>
      <c r="AP36" s="19"/>
      <c r="AQ36" s="19"/>
      <c r="AR36" s="62"/>
      <c r="AS36" s="19"/>
      <c r="AT36" s="19"/>
      <c r="AU36" s="19"/>
    </row>
    <row r="37" spans="1:47" ht="6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60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62"/>
      <c r="AS37" s="19"/>
      <c r="AT37" s="19"/>
      <c r="AU37" s="19"/>
    </row>
    <row r="38" spans="1:47" ht="18.75" customHeight="1" x14ac:dyDescent="0.15">
      <c r="A38" s="19"/>
      <c r="B38" s="19"/>
      <c r="C38" s="61" t="s">
        <v>145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60" t="s">
        <v>80</v>
      </c>
      <c r="AH38" s="115">
        <f>AT30</f>
        <v>5779</v>
      </c>
      <c r="AI38" s="115"/>
      <c r="AJ38" s="115"/>
      <c r="AK38" s="115"/>
      <c r="AL38" s="115"/>
      <c r="AM38" s="19" t="s">
        <v>79</v>
      </c>
      <c r="AN38" s="19"/>
      <c r="AO38" s="19"/>
      <c r="AP38" s="19"/>
      <c r="AQ38" s="19"/>
      <c r="AR38" s="62"/>
      <c r="AS38" s="19"/>
      <c r="AT38" s="19"/>
      <c r="AU38" s="19"/>
    </row>
    <row r="39" spans="1:47" ht="6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6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62"/>
      <c r="AS39" s="19"/>
      <c r="AT39" s="19"/>
      <c r="AU39" s="19"/>
    </row>
    <row r="40" spans="1:47" ht="18.75" customHeight="1" x14ac:dyDescent="0.15">
      <c r="A40" s="19"/>
      <c r="B40" s="19"/>
      <c r="C40" s="33" t="s">
        <v>146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60" t="s">
        <v>133</v>
      </c>
      <c r="AH40" s="150">
        <f>IF(OR(AH34=0,AM31=0),"",ROUNDDOWN(AH34/AM31*100,2))</f>
        <v>42.46</v>
      </c>
      <c r="AI40" s="150"/>
      <c r="AJ40" s="150"/>
      <c r="AK40" s="150"/>
      <c r="AL40" s="150"/>
      <c r="AM40" s="19" t="s">
        <v>147</v>
      </c>
      <c r="AN40" s="19"/>
      <c r="AO40" s="19"/>
      <c r="AP40" s="19"/>
      <c r="AQ40" s="19"/>
      <c r="AR40" s="62"/>
      <c r="AS40" s="19"/>
      <c r="AT40" s="19"/>
      <c r="AU40" s="19"/>
    </row>
    <row r="41" spans="1:47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62"/>
      <c r="AS41" s="19"/>
      <c r="AT41" s="19"/>
      <c r="AU41" s="19"/>
    </row>
    <row r="42" spans="1:47" x14ac:dyDescent="0.15">
      <c r="A42" s="19"/>
      <c r="B42" s="19"/>
      <c r="C42" s="19" t="s">
        <v>148</v>
      </c>
      <c r="D42" s="19"/>
      <c r="E42" s="19"/>
      <c r="F42" s="19"/>
      <c r="G42" s="19"/>
      <c r="H42" s="19">
        <v>5</v>
      </c>
      <c r="I42" s="19" t="s">
        <v>79</v>
      </c>
      <c r="J42" s="19"/>
      <c r="K42" s="19"/>
      <c r="L42" s="19" t="s">
        <v>149</v>
      </c>
      <c r="M42" s="19"/>
      <c r="N42" s="19"/>
      <c r="O42" s="19"/>
      <c r="P42" s="19"/>
      <c r="Q42" s="19"/>
      <c r="R42" s="19"/>
      <c r="S42" s="19"/>
      <c r="T42" s="19">
        <v>4</v>
      </c>
      <c r="U42" s="19">
        <v>9</v>
      </c>
      <c r="V42" s="19" t="s">
        <v>79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62"/>
      <c r="AS42" s="19"/>
      <c r="AT42" s="19"/>
      <c r="AU42" s="19"/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692" bottom="0.98425196850393692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R4.4</vt:lpstr>
      <vt:lpstr>R4.5</vt:lpstr>
      <vt:lpstr>R4.6</vt:lpstr>
      <vt:lpstr>R4.7</vt:lpstr>
      <vt:lpstr>R4.８</vt:lpstr>
      <vt:lpstr>R4.９</vt:lpstr>
      <vt:lpstr>R4.10</vt:lpstr>
      <vt:lpstr>R4.11</vt:lpstr>
      <vt:lpstr>R4.12</vt:lpstr>
      <vt:lpstr>R5.1</vt:lpstr>
      <vt:lpstr>R5.2</vt:lpstr>
      <vt:lpstr>R5.3</vt:lpstr>
    </vt:vector>
  </TitlesOfParts>
  <Company>竹原市　市民生活課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2022-07-11T00:24:47Z</cp:lastPrinted>
  <dcterms:created xsi:type="dcterms:W3CDTF">2006-05-10T06:46:45Z</dcterms:created>
  <dcterms:modified xsi:type="dcterms:W3CDTF">2023-04-11T06:44:36Z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2021-05-10T01:27:33Z</vt:filetime>
  </property>
</Properties>
</file>