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985" tabRatio="826" activeTab="11"/>
  </bookViews>
  <sheets>
    <sheet name="Ｈ28.4" sheetId="61" r:id="rId1"/>
    <sheet name="Ｈ28.5" sheetId="63" r:id="rId2"/>
    <sheet name="Ｈ28.6" sheetId="65" r:id="rId3"/>
    <sheet name="Ｈ28.7" sheetId="66" r:id="rId4"/>
    <sheet name="Ｈ28.8" sheetId="67" r:id="rId5"/>
    <sheet name="Ｈ28.9" sheetId="68" r:id="rId6"/>
    <sheet name="Ｈ28.10" sheetId="69" r:id="rId7"/>
    <sheet name="Ｈ28.11" sheetId="71" r:id="rId8"/>
    <sheet name="Ｈ28.12" sheetId="72" r:id="rId9"/>
    <sheet name="H29.1" sheetId="73" r:id="rId10"/>
    <sheet name="H29.2" sheetId="74" r:id="rId11"/>
    <sheet name="Ｈ29.3" sheetId="76" r:id="rId12"/>
  </sheets>
  <externalReferences>
    <externalReference r:id="rId13"/>
  </externalReferences>
  <definedNames>
    <definedName name="_xlnm.Print_Area" localSheetId="6">Ｈ28.10!$A$1:$AP$44</definedName>
    <definedName name="_xlnm.Print_Area" localSheetId="7">Ｈ28.11!$A$1:$AP$44</definedName>
    <definedName name="_xlnm.Print_Area" localSheetId="8">Ｈ28.12!$A$1:$AP$44</definedName>
    <definedName name="_xlnm.Print_Area" localSheetId="0">Ｈ28.4!$B$1:$AP$42</definedName>
    <definedName name="_xlnm.Print_Area" localSheetId="2">Ｈ28.6!$A$1:$AP$44</definedName>
    <definedName name="_xlnm.Print_Area" localSheetId="3">Ｈ28.7!$A$1:$AP$44</definedName>
    <definedName name="_xlnm.Print_Area" localSheetId="4">Ｈ28.8!$A$1:$AP$44</definedName>
    <definedName name="_xlnm.Print_Area" localSheetId="5">Ｈ28.9!$A$1:$AP$44</definedName>
    <definedName name="_xlnm.Print_Area" localSheetId="11">Ｈ29.3!$A$1:$AP$44</definedName>
  </definedNames>
  <calcPr calcId="125725"/>
</workbook>
</file>

<file path=xl/calcChain.xml><?xml version="1.0" encoding="utf-8"?>
<calcChain xmlns="http://schemas.openxmlformats.org/spreadsheetml/2006/main">
  <c r="O8" i="76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O31"/>
  <c r="AA31"/>
  <c r="AE31"/>
  <c r="AS29" s="1"/>
  <c r="AU29" s="1"/>
  <c r="AI31"/>
  <c r="AM31" s="1"/>
  <c r="AT31"/>
  <c r="O32"/>
  <c r="AH34"/>
  <c r="E36"/>
  <c r="AH36"/>
  <c r="AH38"/>
  <c r="E36" i="74"/>
  <c r="E34"/>
  <c r="AH38"/>
  <c r="AH36"/>
  <c r="O32"/>
  <c r="AT31"/>
  <c r="AH34" s="1"/>
  <c r="AH40" s="1"/>
  <c r="AS31"/>
  <c r="AU31" s="1"/>
  <c r="AM31"/>
  <c r="AI31"/>
  <c r="AS30" s="1"/>
  <c r="AU30" s="1"/>
  <c r="AE31"/>
  <c r="AA31"/>
  <c r="O31"/>
  <c r="AM30"/>
  <c r="O30"/>
  <c r="AU29"/>
  <c r="AS29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Z3"/>
  <c r="AS31" i="76" l="1"/>
  <c r="AU31" s="1"/>
  <c r="AH40"/>
  <c r="E34"/>
  <c r="AS30"/>
  <c r="AU30" s="1"/>
  <c r="E36" i="73"/>
  <c r="E34"/>
  <c r="AH38"/>
  <c r="AH36"/>
  <c r="O32"/>
  <c r="AT31"/>
  <c r="AH34" s="1"/>
  <c r="AH40" s="1"/>
  <c r="AS31"/>
  <c r="AU31" s="1"/>
  <c r="AM31"/>
  <c r="AI31"/>
  <c r="AE31"/>
  <c r="AA31"/>
  <c r="O31"/>
  <c r="AU30"/>
  <c r="AS30"/>
  <c r="AM30"/>
  <c r="O30"/>
  <c r="AU29"/>
  <c r="AS29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E36" i="72" l="1"/>
  <c r="E34"/>
  <c r="AH38"/>
  <c r="AH36"/>
  <c r="O32"/>
  <c r="AT31"/>
  <c r="AH34" s="1"/>
  <c r="AI31"/>
  <c r="AS30" s="1"/>
  <c r="AU30" s="1"/>
  <c r="AE31"/>
  <c r="AM31" s="1"/>
  <c r="AA31"/>
  <c r="O31"/>
  <c r="AM30"/>
  <c r="O30"/>
  <c r="AU29"/>
  <c r="AS29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E36" i="66"/>
  <c r="E34"/>
  <c r="AH38" i="71"/>
  <c r="AH36"/>
  <c r="O32"/>
  <c r="AT31"/>
  <c r="AH34" s="1"/>
  <c r="AI31"/>
  <c r="AE31"/>
  <c r="AM31" s="1"/>
  <c r="AA31"/>
  <c r="O31"/>
  <c r="AS30"/>
  <c r="AU30" s="1"/>
  <c r="AM30"/>
  <c r="O30"/>
  <c r="AS29"/>
  <c r="AU29" s="1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AH38" i="69"/>
  <c r="AH36"/>
  <c r="O32"/>
  <c r="AT31"/>
  <c r="AH34" s="1"/>
  <c r="AH40" s="1"/>
  <c r="AS31"/>
  <c r="AU31" s="1"/>
  <c r="AM31"/>
  <c r="AI31"/>
  <c r="AS30" s="1"/>
  <c r="AU30" s="1"/>
  <c r="AE31"/>
  <c r="AA31"/>
  <c r="O31"/>
  <c r="AM30"/>
  <c r="O30"/>
  <c r="AU29"/>
  <c r="AS29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AH38" i="68"/>
  <c r="AH36"/>
  <c r="O32"/>
  <c r="AT31"/>
  <c r="AH34" s="1"/>
  <c r="AH40" s="1"/>
  <c r="AI31"/>
  <c r="AE31"/>
  <c r="AM31" s="1"/>
  <c r="AA31"/>
  <c r="O31"/>
  <c r="AS30"/>
  <c r="AU30" s="1"/>
  <c r="AM30"/>
  <c r="O30"/>
  <c r="AS29"/>
  <c r="AU29" s="1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AS31" i="72" l="1"/>
  <c r="AU31" s="1"/>
  <c r="AH40"/>
  <c r="AS31" i="71"/>
  <c r="AU31" s="1"/>
  <c r="AH40"/>
  <c r="AS31" i="68"/>
  <c r="AU31" s="1"/>
  <c r="O8" i="67" l="1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O31"/>
  <c r="AA31"/>
  <c r="AE31"/>
  <c r="AS29" s="1"/>
  <c r="AU29" s="1"/>
  <c r="AI31"/>
  <c r="AS30" s="1"/>
  <c r="AU30" s="1"/>
  <c r="AT31"/>
  <c r="O32"/>
  <c r="AH34"/>
  <c r="AH36"/>
  <c r="AH38"/>
  <c r="AM31" l="1"/>
  <c r="AH40" l="1"/>
  <c r="AS31"/>
  <c r="AU31" s="1"/>
  <c r="O8" i="66" l="1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O31"/>
  <c r="AA31"/>
  <c r="AE31"/>
  <c r="AS29" s="1"/>
  <c r="AU29" s="1"/>
  <c r="AI31"/>
  <c r="AS30" s="1"/>
  <c r="AU30" s="1"/>
  <c r="AT31"/>
  <c r="O32"/>
  <c r="AH34"/>
  <c r="AH36"/>
  <c r="AH38"/>
  <c r="AM31" l="1"/>
  <c r="AS31" l="1"/>
  <c r="AU31" s="1"/>
  <c r="AH40"/>
  <c r="E34" i="63" l="1"/>
  <c r="O36" i="61" l="1"/>
  <c r="O34"/>
  <c r="E36"/>
  <c r="E34"/>
  <c r="AH38" i="65" l="1"/>
  <c r="AH36"/>
  <c r="O32"/>
  <c r="AT31"/>
  <c r="AH34" s="1"/>
  <c r="AI31"/>
  <c r="AE31"/>
  <c r="AS29" s="1"/>
  <c r="AU29" s="1"/>
  <c r="AA31"/>
  <c r="O31"/>
  <c r="AM30"/>
  <c r="O30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AM31" l="1"/>
  <c r="AS30"/>
  <c r="AU30" s="1"/>
  <c r="AS31" l="1"/>
  <c r="AU31" s="1"/>
  <c r="AH40"/>
  <c r="AH38" i="63" l="1"/>
  <c r="AH36"/>
  <c r="O32"/>
  <c r="AT31"/>
  <c r="AH34" s="1"/>
  <c r="AI31"/>
  <c r="AE31"/>
  <c r="AA31"/>
  <c r="E36" i="65" s="1"/>
  <c r="O31" i="63"/>
  <c r="AS30"/>
  <c r="AU30" s="1"/>
  <c r="AM30"/>
  <c r="O30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AM31" l="1"/>
  <c r="AS31"/>
  <c r="AU31" s="1"/>
  <c r="E34" i="65"/>
  <c r="AH40" i="63"/>
  <c r="AS29"/>
  <c r="AU29" s="1"/>
  <c r="AH38" i="61"/>
  <c r="AH36"/>
  <c r="O32"/>
  <c r="AT31"/>
  <c r="AH34" s="1"/>
  <c r="AI31"/>
  <c r="AS30" s="1"/>
  <c r="AU30" s="1"/>
  <c r="AE31"/>
  <c r="AS29" s="1"/>
  <c r="AU29" s="1"/>
  <c r="AA31"/>
  <c r="E36" i="63" s="1"/>
  <c r="O31" i="61"/>
  <c r="AM30"/>
  <c r="O30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AM31" l="1"/>
  <c r="AS31" l="1"/>
  <c r="AU31" s="1"/>
  <c r="AH40"/>
</calcChain>
</file>

<file path=xl/sharedStrings.xml><?xml version="1.0" encoding="utf-8"?>
<sst xmlns="http://schemas.openxmlformats.org/spreadsheetml/2006/main" count="1212" uniqueCount="98">
  <si>
    <t>広島県竹原市</t>
    <rPh sb="0" eb="3">
      <t>ヒロシマケン</t>
    </rPh>
    <rPh sb="3" eb="6">
      <t>タケハラシ</t>
    </rPh>
    <phoneticPr fontId="10"/>
  </si>
  <si>
    <t>男</t>
    <rPh sb="0" eb="1">
      <t>オトコ</t>
    </rPh>
    <phoneticPr fontId="10"/>
  </si>
  <si>
    <t>人</t>
    <rPh sb="0" eb="1">
      <t>ニン</t>
    </rPh>
    <phoneticPr fontId="10"/>
  </si>
  <si>
    <t>女</t>
    <rPh sb="0" eb="1">
      <t>オンナ</t>
    </rPh>
    <phoneticPr fontId="10"/>
  </si>
  <si>
    <t>計</t>
    <rPh sb="0" eb="1">
      <t>ケイ</t>
    </rPh>
    <phoneticPr fontId="10"/>
  </si>
  <si>
    <t>大字名</t>
    <rPh sb="0" eb="2">
      <t>オオアザ</t>
    </rPh>
    <rPh sb="2" eb="3">
      <t>メイ</t>
    </rPh>
    <phoneticPr fontId="10"/>
  </si>
  <si>
    <t>世帯数</t>
    <rPh sb="0" eb="3">
      <t>セタイスウ</t>
    </rPh>
    <phoneticPr fontId="10"/>
  </si>
  <si>
    <t>竹原町</t>
    <rPh sb="0" eb="3">
      <t>タケハラチョウ</t>
    </rPh>
    <phoneticPr fontId="10"/>
  </si>
  <si>
    <t>高崎町</t>
    <rPh sb="0" eb="2">
      <t>タカサキ</t>
    </rPh>
    <rPh sb="2" eb="3">
      <t>マチ</t>
    </rPh>
    <phoneticPr fontId="10"/>
  </si>
  <si>
    <t>中央一丁目</t>
    <rPh sb="0" eb="2">
      <t>チュウオウ</t>
    </rPh>
    <rPh sb="2" eb="5">
      <t>イッチョウメ</t>
    </rPh>
    <phoneticPr fontId="10"/>
  </si>
  <si>
    <t>小梨町</t>
    <rPh sb="0" eb="3">
      <t>オナシチョウ</t>
    </rPh>
    <phoneticPr fontId="10"/>
  </si>
  <si>
    <t>中央二丁目</t>
    <rPh sb="0" eb="2">
      <t>チュウオウ</t>
    </rPh>
    <rPh sb="2" eb="3">
      <t>ニ</t>
    </rPh>
    <rPh sb="3" eb="5">
      <t>チョウメ</t>
    </rPh>
    <phoneticPr fontId="10"/>
  </si>
  <si>
    <t>新庄町</t>
    <rPh sb="0" eb="3">
      <t>シンジョウチョウ</t>
    </rPh>
    <phoneticPr fontId="10"/>
  </si>
  <si>
    <t>中央三丁目</t>
    <rPh sb="0" eb="2">
      <t>チュウオウ</t>
    </rPh>
    <rPh sb="2" eb="5">
      <t>サンチョウメ</t>
    </rPh>
    <phoneticPr fontId="10"/>
  </si>
  <si>
    <t>西野町</t>
    <rPh sb="0" eb="3">
      <t>ニシノチョウ</t>
    </rPh>
    <phoneticPr fontId="10"/>
  </si>
  <si>
    <t>中央四丁目</t>
    <rPh sb="0" eb="2">
      <t>チュウオウ</t>
    </rPh>
    <rPh sb="2" eb="3">
      <t>４</t>
    </rPh>
    <rPh sb="3" eb="5">
      <t>チョウメ</t>
    </rPh>
    <phoneticPr fontId="10"/>
  </si>
  <si>
    <t>田万里町</t>
    <rPh sb="0" eb="4">
      <t>タマリチョウ</t>
    </rPh>
    <phoneticPr fontId="10"/>
  </si>
  <si>
    <t>中央五丁目</t>
    <rPh sb="0" eb="2">
      <t>チュウオウ</t>
    </rPh>
    <rPh sb="2" eb="3">
      <t>ゴ</t>
    </rPh>
    <rPh sb="3" eb="5">
      <t>チョウメ</t>
    </rPh>
    <phoneticPr fontId="10"/>
  </si>
  <si>
    <t>仁賀町</t>
    <rPh sb="0" eb="3">
      <t>ニカチョウ</t>
    </rPh>
    <phoneticPr fontId="10"/>
  </si>
  <si>
    <t>塩町一丁目</t>
    <rPh sb="0" eb="2">
      <t>シオマチ</t>
    </rPh>
    <rPh sb="2" eb="3">
      <t>イチ</t>
    </rPh>
    <rPh sb="3" eb="5">
      <t>チョウメ</t>
    </rPh>
    <phoneticPr fontId="10"/>
  </si>
  <si>
    <t>吉名町</t>
    <rPh sb="0" eb="3">
      <t>ヨシナチョウ</t>
    </rPh>
    <phoneticPr fontId="10"/>
  </si>
  <si>
    <t>塩町二丁目</t>
    <rPh sb="0" eb="2">
      <t>シオマチ</t>
    </rPh>
    <rPh sb="2" eb="5">
      <t>ニチョウメ</t>
    </rPh>
    <phoneticPr fontId="10"/>
  </si>
  <si>
    <t>忠海町</t>
    <rPh sb="0" eb="3">
      <t>タダノウミチョウ</t>
    </rPh>
    <phoneticPr fontId="10"/>
  </si>
  <si>
    <t>塩町三丁目</t>
    <rPh sb="0" eb="2">
      <t>シオマチ</t>
    </rPh>
    <rPh sb="2" eb="5">
      <t>サンチョウメ</t>
    </rPh>
    <phoneticPr fontId="10"/>
  </si>
  <si>
    <t>忠海中町一丁目</t>
    <rPh sb="0" eb="2">
      <t>タダノウミ</t>
    </rPh>
    <rPh sb="2" eb="4">
      <t>ナカマチ</t>
    </rPh>
    <rPh sb="4" eb="7">
      <t>イッチョウメ</t>
    </rPh>
    <phoneticPr fontId="10"/>
  </si>
  <si>
    <t>塩町四丁目</t>
    <rPh sb="0" eb="2">
      <t>シオマチ</t>
    </rPh>
    <rPh sb="2" eb="5">
      <t>ヨンチョウメ</t>
    </rPh>
    <phoneticPr fontId="10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</si>
  <si>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10"/>
  </si>
  <si>
    <t>港町一丁目</t>
    <rPh sb="0" eb="2">
      <t>ミナトマチ</t>
    </rPh>
    <rPh sb="2" eb="5">
      <t>イッチョウメ</t>
    </rPh>
    <phoneticPr fontId="10"/>
  </si>
  <si>
    <t>忠海中町三丁目</t>
    <rPh sb="0" eb="2">
      <t>タダノウミ</t>
    </rPh>
    <rPh sb="2" eb="4">
      <t>ナカマチ</t>
    </rPh>
    <rPh sb="4" eb="7">
      <t>サンチョウメ</t>
    </rPh>
    <phoneticPr fontId="10"/>
  </si>
  <si>
    <t>港町二丁目</t>
    <rPh sb="0" eb="2">
      <t>ミナトマチ</t>
    </rPh>
    <rPh sb="2" eb="5">
      <t>ニチョウメ</t>
    </rPh>
    <phoneticPr fontId="10"/>
  </si>
  <si>
    <t>忠海中町四丁目</t>
    <rPh sb="0" eb="2">
      <t>タダノウミ</t>
    </rPh>
    <rPh sb="2" eb="4">
      <t>ナカマチ</t>
    </rPh>
    <rPh sb="4" eb="7">
      <t>ヨンチョウメ</t>
    </rPh>
    <phoneticPr fontId="10"/>
  </si>
  <si>
    <t>港町三丁目</t>
    <rPh sb="0" eb="2">
      <t>ミナトマチ</t>
    </rPh>
    <rPh sb="2" eb="5">
      <t>サンチョウメ</t>
    </rPh>
    <phoneticPr fontId="10"/>
  </si>
  <si>
    <t>忠海床浦一丁目</t>
    <rPh sb="0" eb="2">
      <t>タダノウミ</t>
    </rPh>
    <rPh sb="2" eb="4">
      <t>トコウラ</t>
    </rPh>
    <rPh sb="4" eb="7">
      <t>イッチョウメ</t>
    </rPh>
    <phoneticPr fontId="10"/>
  </si>
  <si>
    <t>港町四丁目</t>
    <rPh sb="0" eb="2">
      <t>ミナトマチ</t>
    </rPh>
    <rPh sb="2" eb="5">
      <t>ヨンチョウメ</t>
    </rPh>
    <phoneticPr fontId="10"/>
  </si>
  <si>
    <t>忠海床浦二丁目</t>
    <rPh sb="0" eb="2">
      <t>タダノウミ</t>
    </rPh>
    <rPh sb="2" eb="4">
      <t>トコウラ</t>
    </rPh>
    <rPh sb="4" eb="7">
      <t>ニチョウメ</t>
    </rPh>
    <phoneticPr fontId="10"/>
  </si>
  <si>
    <t>港町五丁目</t>
    <rPh sb="0" eb="2">
      <t>ミナトマチ</t>
    </rPh>
    <rPh sb="2" eb="5">
      <t>ゴチョウメ</t>
    </rPh>
    <phoneticPr fontId="10"/>
  </si>
  <si>
    <t>忠海床浦三丁目</t>
    <rPh sb="0" eb="2">
      <t>タダノウミ</t>
    </rPh>
    <rPh sb="2" eb="4">
      <t>トコウラ</t>
    </rPh>
    <rPh sb="4" eb="7">
      <t>サンチョウメ</t>
    </rPh>
    <phoneticPr fontId="10"/>
  </si>
  <si>
    <t>本町一丁目</t>
    <rPh sb="0" eb="2">
      <t>ホンマチ</t>
    </rPh>
    <rPh sb="2" eb="5">
      <t>イッチョウメ</t>
    </rPh>
    <phoneticPr fontId="10"/>
  </si>
  <si>
    <t>忠海床浦四丁目</t>
    <rPh sb="0" eb="2">
      <t>タダノウミ</t>
    </rPh>
    <rPh sb="2" eb="4">
      <t>トコウラ</t>
    </rPh>
    <rPh sb="4" eb="7">
      <t>ヨンチョウメ</t>
    </rPh>
    <phoneticPr fontId="10"/>
  </si>
  <si>
    <t>本町二丁目</t>
    <rPh sb="0" eb="2">
      <t>ホンマチ</t>
    </rPh>
    <rPh sb="2" eb="5">
      <t>ニチョウメ</t>
    </rPh>
    <phoneticPr fontId="10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</si>
  <si>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10"/>
  </si>
  <si>
    <t>本町三丁目</t>
    <rPh sb="0" eb="2">
      <t>ホンマチ</t>
    </rPh>
    <rPh sb="2" eb="5">
      <t>サンチョウメ</t>
    </rPh>
    <phoneticPr fontId="10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</si>
  <si>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10"/>
  </si>
  <si>
    <t>本町四丁目</t>
    <rPh sb="0" eb="2">
      <t>ホンマチ</t>
    </rPh>
    <rPh sb="2" eb="5">
      <t>ヨンチョウメ</t>
    </rPh>
    <phoneticPr fontId="10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</si>
  <si>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10"/>
  </si>
  <si>
    <t>田ノ浦一丁目</t>
    <rPh sb="0" eb="1">
      <t>タ</t>
    </rPh>
    <rPh sb="2" eb="3">
      <t>ウラ</t>
    </rPh>
    <rPh sb="3" eb="6">
      <t>イッチョウメ</t>
    </rPh>
    <phoneticPr fontId="10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</si>
  <si>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10"/>
  </si>
  <si>
    <t>田ノ浦二丁目</t>
    <rPh sb="0" eb="1">
      <t>タ</t>
    </rPh>
    <rPh sb="2" eb="3">
      <t>ウラ</t>
    </rPh>
    <rPh sb="3" eb="6">
      <t>ニチョウメ</t>
    </rPh>
    <phoneticPr fontId="10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</si>
  <si>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10"/>
  </si>
  <si>
    <t>総計</t>
    <rPh sb="0" eb="2">
      <t>ソウケイ</t>
    </rPh>
    <phoneticPr fontId="10"/>
  </si>
  <si>
    <t>６５歳以上</t>
    <rPh sb="2" eb="5">
      <t>サイイジョウ</t>
    </rPh>
    <phoneticPr fontId="10"/>
  </si>
  <si>
    <t>高齢化率</t>
    <rPh sb="0" eb="3">
      <t>コウレイカ</t>
    </rPh>
    <rPh sb="3" eb="4">
      <t>リツ</t>
    </rPh>
    <phoneticPr fontId="10"/>
  </si>
  <si>
    <t>田ノ浦三丁目</t>
    <rPh sb="0" eb="1">
      <t>タ</t>
    </rPh>
    <rPh sb="2" eb="3">
      <t>ウラ</t>
    </rPh>
    <rPh sb="3" eb="6">
      <t>サンチョウメ</t>
    </rPh>
    <phoneticPr fontId="10"/>
  </si>
  <si>
    <t>忠海長浜一丁目</t>
    <rPh sb="0" eb="2">
      <t>タダノウミ</t>
    </rPh>
    <rPh sb="2" eb="4">
      <t>ナガハマ</t>
    </rPh>
    <rPh sb="4" eb="7">
      <t>イッチョウメ</t>
    </rPh>
    <phoneticPr fontId="10"/>
  </si>
  <si>
    <t>下野町</t>
    <rPh sb="0" eb="3">
      <t>シモノチョウ</t>
    </rPh>
    <phoneticPr fontId="10"/>
  </si>
  <si>
    <t>忠海長浜三丁目</t>
    <rPh sb="0" eb="2">
      <t>タダノウミ</t>
    </rPh>
    <rPh sb="2" eb="4">
      <t>ナガハマ</t>
    </rPh>
    <rPh sb="4" eb="7">
      <t>サンチョウメ</t>
    </rPh>
    <phoneticPr fontId="10"/>
  </si>
  <si>
    <t>東野町</t>
    <rPh sb="0" eb="3">
      <t>ヒガシノチョウ</t>
    </rPh>
    <phoneticPr fontId="10"/>
  </si>
  <si>
    <t>総　　　合　　　計</t>
    <rPh sb="0" eb="1">
      <t>ソウ</t>
    </rPh>
    <rPh sb="4" eb="5">
      <t>ゴウ</t>
    </rPh>
    <rPh sb="8" eb="9">
      <t>ケイ</t>
    </rPh>
    <phoneticPr fontId="10"/>
  </si>
  <si>
    <t>福田町</t>
    <rPh sb="0" eb="3">
      <t>フクダチョウ</t>
    </rPh>
    <phoneticPr fontId="10"/>
  </si>
  <si>
    <t>前月より</t>
    <rPh sb="0" eb="2">
      <t>ゼンゲツ</t>
    </rPh>
    <phoneticPr fontId="10"/>
  </si>
  <si>
    <t>前年より</t>
    <rPh sb="0" eb="2">
      <t>ゼンネン</t>
    </rPh>
    <phoneticPr fontId="10"/>
  </si>
  <si>
    <t>６５歳以上人口</t>
    <rPh sb="2" eb="5">
      <t>サイイジョウ</t>
    </rPh>
    <rPh sb="5" eb="7">
      <t>ジンコウ</t>
    </rPh>
    <phoneticPr fontId="10"/>
  </si>
  <si>
    <t>世帯</t>
    <rPh sb="0" eb="2">
      <t>セタイ</t>
    </rPh>
    <phoneticPr fontId="10"/>
  </si>
  <si>
    <t>面積</t>
    <rPh sb="0" eb="2">
      <t>メンセキ</t>
    </rPh>
    <phoneticPr fontId="10"/>
  </si>
  <si>
    <t>平成22年国勢調査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10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</si>
  <si>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10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</si>
  <si>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10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</si>
  <si>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10"/>
  </si>
  <si>
    <t>ｋ㎡</t>
    <phoneticPr fontId="10"/>
  </si>
  <si>
    <t xml:space="preserve">  </t>
    <phoneticPr fontId="10"/>
  </si>
  <si>
    <t>％</t>
    <phoneticPr fontId="10"/>
  </si>
  <si>
    <t>ｋ㎡</t>
    <phoneticPr fontId="10"/>
  </si>
  <si>
    <t xml:space="preserve">  </t>
    <phoneticPr fontId="10"/>
  </si>
  <si>
    <t>％</t>
    <phoneticPr fontId="10"/>
  </si>
  <si>
    <t>出生者数</t>
    <rPh sb="0" eb="2">
      <t>シュッセイ</t>
    </rPh>
    <rPh sb="2" eb="3">
      <t>シャ</t>
    </rPh>
    <rPh sb="3" eb="4">
      <t>スウ</t>
    </rPh>
    <phoneticPr fontId="10"/>
  </si>
  <si>
    <t>死亡者数</t>
    <rPh sb="0" eb="2">
      <t>シボウ</t>
    </rPh>
    <rPh sb="2" eb="3">
      <t>シャ</t>
    </rPh>
    <rPh sb="3" eb="4">
      <t>スウ</t>
    </rPh>
    <phoneticPr fontId="10"/>
  </si>
  <si>
    <t>平成２８年４月３０日現在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</si>
  <si>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平成２８年５月３１日現在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</si>
  <si>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平成２８年６月３０日現在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</si>
  <si>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％</t>
    <phoneticPr fontId="10"/>
  </si>
  <si>
    <t xml:space="preserve">  </t>
    <phoneticPr fontId="10"/>
  </si>
  <si>
    <t>平成２８年７月３１日現在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</si>
  <si>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ｋ㎡</t>
    <phoneticPr fontId="10"/>
  </si>
  <si>
    <t>％</t>
    <phoneticPr fontId="10"/>
  </si>
  <si>
    <t xml:space="preserve">  </t>
    <phoneticPr fontId="10"/>
  </si>
  <si>
    <t>平成２８年８月３１日現在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</si>
  <si>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ｋ㎡</t>
    <phoneticPr fontId="10"/>
  </si>
  <si>
    <t>平成２８年９月３０日現在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</si>
  <si>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平成２８年１０月３１日現在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0"/>
  </si>
  <si>
    <t>平成２８年１1月３0日現在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0"/>
  </si>
  <si>
    <t>平成２８年１2月３1日現在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0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</si>
  <si>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10"/>
  </si>
  <si>
    <t>平成２９年１月３１日現在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</si>
  <si>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平成２９年２月２８日現在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</si>
  <si>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平成２９年３月31日現在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</si>
  <si>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％</t>
    <phoneticPr fontId="10"/>
  </si>
  <si>
    <t xml:space="preserve">  </t>
    <phoneticPr fontId="10"/>
  </si>
  <si>
    <t>ｋ㎡</t>
    <phoneticPr fontId="10"/>
  </si>
</sst>
</file>

<file path=xl/styles.xml><?xml version="1.0" encoding="utf-8"?>
<styleSheet xmlns="http://schemas.openxmlformats.org/spreadsheetml/2006/main">
  <numFmts count="1">
    <numFmt numFmtId="176" formatCode="#,##0;&quot;▲ &quot;#,##0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38" fontId="12" fillId="0" borderId="0" xfId="2" applyFont="1">
      <alignment vertical="center"/>
    </xf>
    <xf numFmtId="38" fontId="13" fillId="0" borderId="0" xfId="2" applyFont="1" applyAlignment="1">
      <alignment horizontal="right" vertical="center"/>
    </xf>
    <xf numFmtId="38" fontId="14" fillId="0" borderId="0" xfId="2" applyFont="1" applyAlignment="1">
      <alignment horizontal="center" vertical="center"/>
    </xf>
    <xf numFmtId="38" fontId="14" fillId="0" borderId="0" xfId="2" applyFont="1">
      <alignment vertical="center"/>
    </xf>
    <xf numFmtId="38" fontId="14" fillId="0" borderId="1" xfId="2" applyFont="1" applyBorder="1">
      <alignment vertical="center"/>
    </xf>
    <xf numFmtId="10" fontId="14" fillId="0" borderId="1" xfId="2" applyNumberFormat="1" applyFont="1" applyBorder="1">
      <alignment vertical="center"/>
    </xf>
    <xf numFmtId="38" fontId="12" fillId="0" borderId="0" xfId="2" applyFont="1" applyAlignment="1">
      <alignment vertical="center"/>
    </xf>
    <xf numFmtId="38" fontId="12" fillId="0" borderId="0" xfId="2" applyFont="1" applyAlignment="1">
      <alignment horizontal="left" vertical="center" indent="1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left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5" fillId="0" borderId="0" xfId="2" applyFont="1">
      <alignment vertical="center"/>
    </xf>
    <xf numFmtId="38" fontId="16" fillId="0" borderId="0" xfId="2" applyFont="1">
      <alignment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left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left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left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left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 vertical="center"/>
    </xf>
    <xf numFmtId="38" fontId="12" fillId="0" borderId="0" xfId="2" applyFont="1" applyAlignment="1">
      <alignment horizontal="right" vertical="center"/>
    </xf>
    <xf numFmtId="0" fontId="12" fillId="0" borderId="0" xfId="1" applyNumberFormat="1" applyFont="1" applyAlignment="1">
      <alignment horizontal="right" vertical="center"/>
    </xf>
    <xf numFmtId="38" fontId="14" fillId="0" borderId="8" xfId="2" applyFont="1" applyBorder="1" applyAlignment="1">
      <alignment horizontal="left" vertical="center"/>
    </xf>
    <xf numFmtId="38" fontId="14" fillId="0" borderId="3" xfId="2" applyFont="1" applyBorder="1" applyAlignment="1">
      <alignment horizontal="left" vertical="center"/>
    </xf>
    <xf numFmtId="38" fontId="14" fillId="0" borderId="15" xfId="2" applyFont="1" applyBorder="1" applyAlignment="1">
      <alignment horizontal="left" vertical="center"/>
    </xf>
    <xf numFmtId="38" fontId="14" fillId="0" borderId="8" xfId="2" applyFont="1" applyBorder="1" applyAlignment="1">
      <alignment horizontal="right" vertical="center"/>
    </xf>
    <xf numFmtId="38" fontId="14" fillId="0" borderId="3" xfId="2" applyFont="1" applyBorder="1" applyAlignment="1">
      <alignment horizontal="right" vertical="center"/>
    </xf>
    <xf numFmtId="38" fontId="14" fillId="0" borderId="15" xfId="2" applyFont="1" applyBorder="1" applyAlignment="1">
      <alignment horizontal="right" vertical="center"/>
    </xf>
    <xf numFmtId="38" fontId="14" fillId="0" borderId="2" xfId="2" applyFont="1" applyBorder="1" applyAlignment="1">
      <alignment horizontal="right" vertical="center"/>
    </xf>
    <xf numFmtId="38" fontId="14" fillId="0" borderId="4" xfId="2" applyFont="1" applyBorder="1" applyAlignment="1">
      <alignment horizontal="right" vertical="center"/>
    </xf>
    <xf numFmtId="38" fontId="14" fillId="0" borderId="7" xfId="2" applyFont="1" applyBorder="1" applyAlignment="1">
      <alignment horizontal="left" vertical="center"/>
    </xf>
    <xf numFmtId="38" fontId="14" fillId="0" borderId="0" xfId="2" applyFont="1" applyBorder="1" applyAlignment="1">
      <alignment horizontal="left" vertical="center"/>
    </xf>
    <xf numFmtId="38" fontId="14" fillId="0" borderId="9" xfId="2" applyFont="1" applyBorder="1" applyAlignment="1">
      <alignment horizontal="left" vertical="center"/>
    </xf>
    <xf numFmtId="38" fontId="14" fillId="0" borderId="7" xfId="2" applyFont="1" applyBorder="1" applyAlignment="1">
      <alignment horizontal="right" vertical="center"/>
    </xf>
    <xf numFmtId="38" fontId="14" fillId="0" borderId="0" xfId="2" applyFont="1" applyBorder="1" applyAlignment="1">
      <alignment horizontal="right" vertical="center"/>
    </xf>
    <xf numFmtId="38" fontId="14" fillId="0" borderId="9" xfId="2" applyFont="1" applyBorder="1" applyAlignment="1">
      <alignment horizontal="right" vertical="center"/>
    </xf>
    <xf numFmtId="176" fontId="12" fillId="0" borderId="0" xfId="2" applyNumberFormat="1" applyFont="1" applyAlignment="1">
      <alignment horizontal="right" vertical="center" shrinkToFit="1"/>
    </xf>
    <xf numFmtId="38" fontId="14" fillId="0" borderId="7" xfId="2" applyNumberFormat="1" applyFont="1" applyBorder="1" applyAlignment="1">
      <alignment horizontal="right" vertical="center"/>
    </xf>
    <xf numFmtId="38" fontId="14" fillId="0" borderId="6" xfId="2" applyFont="1" applyBorder="1" applyAlignment="1">
      <alignment horizontal="center" vertical="center"/>
    </xf>
    <xf numFmtId="38" fontId="14" fillId="0" borderId="13" xfId="2" applyFont="1" applyBorder="1" applyAlignment="1">
      <alignment horizontal="center" vertical="center"/>
    </xf>
    <xf numFmtId="38" fontId="14" fillId="0" borderId="14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0" borderId="5" xfId="2" applyFont="1" applyBorder="1" applyAlignment="1">
      <alignment horizontal="right" vertical="center"/>
    </xf>
    <xf numFmtId="38" fontId="14" fillId="0" borderId="10" xfId="2" applyFont="1" applyBorder="1" applyAlignment="1">
      <alignment horizontal="right" vertical="center"/>
    </xf>
    <xf numFmtId="38" fontId="14" fillId="0" borderId="11" xfId="2" applyFont="1" applyBorder="1" applyAlignment="1">
      <alignment horizontal="right" vertical="center"/>
    </xf>
    <xf numFmtId="38" fontId="14" fillId="0" borderId="12" xfId="2" applyFont="1" applyBorder="1" applyAlignment="1">
      <alignment horizontal="right" vertical="center"/>
    </xf>
    <xf numFmtId="38" fontId="14" fillId="0" borderId="10" xfId="2" applyFont="1" applyBorder="1" applyAlignment="1">
      <alignment horizontal="left" vertical="center"/>
    </xf>
    <xf numFmtId="38" fontId="14" fillId="0" borderId="11" xfId="2" applyFont="1" applyBorder="1" applyAlignment="1">
      <alignment horizontal="left" vertical="center"/>
    </xf>
    <xf numFmtId="38" fontId="14" fillId="0" borderId="12" xfId="2" applyFont="1" applyBorder="1" applyAlignment="1">
      <alignment horizontal="left" vertical="center"/>
    </xf>
    <xf numFmtId="38" fontId="16" fillId="0" borderId="0" xfId="2" applyFont="1" applyAlignment="1">
      <alignment horizontal="center" vertical="center"/>
    </xf>
    <xf numFmtId="38" fontId="11" fillId="0" borderId="0" xfId="2" applyFont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left" vertical="center"/>
    </xf>
    <xf numFmtId="40" fontId="12" fillId="0" borderId="0" xfId="2" applyNumberFormat="1" applyFont="1" applyAlignment="1">
      <alignment horizontal="right" vertical="center"/>
    </xf>
  </cellXfs>
  <cellStyles count="25">
    <cellStyle name="パーセント" xfId="1" builtinId="5"/>
    <cellStyle name="桁区切り" xfId="2" builtinId="6"/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15" xfId="15"/>
    <cellStyle name="標準 16" xfId="16"/>
    <cellStyle name="標準 17" xfId="17"/>
    <cellStyle name="標準 18" xfId="18"/>
    <cellStyle name="標準 19" xfId="19"/>
    <cellStyle name="標準 2" xfId="3"/>
    <cellStyle name="標準 20" xfId="20"/>
    <cellStyle name="標準 21" xfId="21"/>
    <cellStyle name="標準 22" xfId="23"/>
    <cellStyle name="標準 23" xfId="24"/>
    <cellStyle name="標準 3" xfId="4"/>
    <cellStyle name="標準 4" xfId="5"/>
    <cellStyle name="標準 5" xfId="6"/>
    <cellStyle name="標準 6" xfId="7"/>
    <cellStyle name="標準 7" xfId="8"/>
    <cellStyle name="標準 8" xfId="9"/>
    <cellStyle name="標準 9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713;&#30000;/&#20154;&#21475;&#21450;&#12403;&#19990;&#24111;&#25968;(H28&#24180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Ｈ28.4"/>
      <sheetName val="Ｈ28.4(日外別)"/>
      <sheetName val="Ｈ28.5"/>
      <sheetName val="Ｈ28.5(日外別)"/>
      <sheetName val="Ｈ28.6"/>
      <sheetName val="Ｈ28.6(日外別)"/>
      <sheetName val="Ｈ28.7"/>
      <sheetName val="Ｈ28.7(日外別)"/>
      <sheetName val="Ｈ28.8"/>
      <sheetName val="Ｈ28.8(日外別)"/>
      <sheetName val="Ｈ28.9"/>
      <sheetName val="Ｈ28.9(日外別)"/>
      <sheetName val="Ｈ28.10"/>
      <sheetName val="Ｈ28.10(日外別)"/>
      <sheetName val="Ｈ28.11"/>
      <sheetName val="Ｈ28.11(日外別)"/>
      <sheetName val="Ｈ28.12"/>
      <sheetName val="Ｈ28.12(日外別)"/>
      <sheetName val="Ｈ29.1"/>
      <sheetName val="Ｈ29.1(日外別)"/>
      <sheetName val="Ｈ29.2"/>
      <sheetName val="Ｈ29.2(日外別)"/>
      <sheetName val="Ｈ29.3(日外別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1">
          <cell r="AA31">
            <v>12611</v>
          </cell>
          <cell r="AM31">
            <v>26668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workbookViewId="0">
      <selection activeCell="AT19" sqref="AT19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0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9"/>
      <c r="H3" s="9"/>
      <c r="I3" s="61" t="s">
        <v>1</v>
      </c>
      <c r="J3" s="61"/>
      <c r="K3" s="61"/>
      <c r="L3" s="61">
        <v>13438</v>
      </c>
      <c r="M3" s="61"/>
      <c r="N3" s="61"/>
      <c r="O3" s="93" t="s">
        <v>2</v>
      </c>
      <c r="P3" s="93"/>
      <c r="Q3" s="93" t="s">
        <v>3</v>
      </c>
      <c r="R3" s="93"/>
      <c r="S3" s="61">
        <v>15206</v>
      </c>
      <c r="T3" s="61"/>
      <c r="U3" s="61"/>
      <c r="V3" s="61"/>
      <c r="W3" s="93" t="s">
        <v>2</v>
      </c>
      <c r="X3" s="93"/>
      <c r="Y3" s="10" t="s">
        <v>4</v>
      </c>
      <c r="Z3" s="61">
        <v>28644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10"/>
      <c r="H4" s="7"/>
      <c r="I4" s="61" t="s">
        <v>62</v>
      </c>
      <c r="J4" s="61"/>
      <c r="K4" s="61"/>
      <c r="L4" s="61">
        <v>11525</v>
      </c>
      <c r="M4" s="61"/>
      <c r="N4" s="61"/>
      <c r="O4" s="12"/>
      <c r="P4" s="12"/>
      <c r="Q4" s="93" t="s">
        <v>63</v>
      </c>
      <c r="R4" s="93"/>
      <c r="S4" s="93"/>
      <c r="T4" s="94">
        <v>118.3</v>
      </c>
      <c r="U4" s="94"/>
      <c r="V4" s="94"/>
      <c r="W4" s="94"/>
      <c r="X4" s="12" t="s">
        <v>68</v>
      </c>
      <c r="Y4" s="12"/>
      <c r="Z4" s="12"/>
      <c r="AF4" s="4"/>
      <c r="AH4" s="10"/>
      <c r="AK4" s="9"/>
      <c r="AL4" s="10"/>
      <c r="AM4" s="12"/>
      <c r="AP4" s="9"/>
    </row>
    <row r="5" spans="2:44" ht="18.75" customHeight="1">
      <c r="Z5" s="10"/>
      <c r="AA5" s="10"/>
      <c r="AB5" s="10"/>
      <c r="AC5" s="10"/>
      <c r="AD5" s="61" t="s">
        <v>76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1728</v>
      </c>
      <c r="G8" s="85"/>
      <c r="H8" s="86"/>
      <c r="I8" s="84">
        <v>1858</v>
      </c>
      <c r="J8" s="85"/>
      <c r="K8" s="86"/>
      <c r="L8" s="84">
        <v>2072</v>
      </c>
      <c r="M8" s="85"/>
      <c r="N8" s="86"/>
      <c r="O8" s="84">
        <f t="shared" ref="O8:O32" si="0">I8+L8</f>
        <v>3930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486</v>
      </c>
      <c r="AB8" s="85"/>
      <c r="AC8" s="85"/>
      <c r="AD8" s="85"/>
      <c r="AE8" s="84">
        <v>552</v>
      </c>
      <c r="AF8" s="85"/>
      <c r="AG8" s="85"/>
      <c r="AH8" s="86"/>
      <c r="AI8" s="85">
        <v>603</v>
      </c>
      <c r="AJ8" s="85"/>
      <c r="AK8" s="85"/>
      <c r="AL8" s="86"/>
      <c r="AM8" s="83">
        <f t="shared" ref="AM8:AM30" si="1">AE8+AI8</f>
        <v>1155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101</v>
      </c>
      <c r="G9" s="75"/>
      <c r="H9" s="76"/>
      <c r="I9" s="74">
        <v>91</v>
      </c>
      <c r="J9" s="75"/>
      <c r="K9" s="76"/>
      <c r="L9" s="74">
        <v>78</v>
      </c>
      <c r="M9" s="75"/>
      <c r="N9" s="76"/>
      <c r="O9" s="74">
        <f t="shared" si="0"/>
        <v>169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64</v>
      </c>
      <c r="AF9" s="75"/>
      <c r="AG9" s="75"/>
      <c r="AH9" s="76"/>
      <c r="AI9" s="75">
        <v>74</v>
      </c>
      <c r="AJ9" s="75"/>
      <c r="AK9" s="75"/>
      <c r="AL9" s="76"/>
      <c r="AM9" s="70">
        <f t="shared" si="1"/>
        <v>138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231</v>
      </c>
      <c r="G10" s="75"/>
      <c r="H10" s="76"/>
      <c r="I10" s="74">
        <v>213</v>
      </c>
      <c r="J10" s="75"/>
      <c r="K10" s="76"/>
      <c r="L10" s="74">
        <v>237</v>
      </c>
      <c r="M10" s="75"/>
      <c r="N10" s="76"/>
      <c r="O10" s="74">
        <f t="shared" si="0"/>
        <v>450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288</v>
      </c>
      <c r="AB10" s="75"/>
      <c r="AC10" s="75"/>
      <c r="AD10" s="76"/>
      <c r="AE10" s="74">
        <v>309</v>
      </c>
      <c r="AF10" s="75"/>
      <c r="AG10" s="75"/>
      <c r="AH10" s="76"/>
      <c r="AI10" s="75">
        <v>336</v>
      </c>
      <c r="AJ10" s="75"/>
      <c r="AK10" s="75"/>
      <c r="AL10" s="76"/>
      <c r="AM10" s="70">
        <f t="shared" si="1"/>
        <v>645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110</v>
      </c>
      <c r="G11" s="75"/>
      <c r="H11" s="76"/>
      <c r="I11" s="74">
        <v>106</v>
      </c>
      <c r="J11" s="75"/>
      <c r="K11" s="76"/>
      <c r="L11" s="74">
        <v>124</v>
      </c>
      <c r="M11" s="75"/>
      <c r="N11" s="76"/>
      <c r="O11" s="74">
        <f t="shared" si="0"/>
        <v>230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436</v>
      </c>
      <c r="AB11" s="75"/>
      <c r="AC11" s="75"/>
      <c r="AD11" s="76"/>
      <c r="AE11" s="74">
        <v>485</v>
      </c>
      <c r="AF11" s="75"/>
      <c r="AG11" s="75"/>
      <c r="AH11" s="76"/>
      <c r="AI11" s="75">
        <v>547</v>
      </c>
      <c r="AJ11" s="75"/>
      <c r="AK11" s="75"/>
      <c r="AL11" s="76"/>
      <c r="AM11" s="70">
        <f t="shared" si="1"/>
        <v>1032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146</v>
      </c>
      <c r="G12" s="75"/>
      <c r="H12" s="76"/>
      <c r="I12" s="74">
        <v>154</v>
      </c>
      <c r="J12" s="75"/>
      <c r="K12" s="76"/>
      <c r="L12" s="74">
        <v>161</v>
      </c>
      <c r="M12" s="75"/>
      <c r="N12" s="76"/>
      <c r="O12" s="74">
        <f t="shared" si="0"/>
        <v>315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176</v>
      </c>
      <c r="AB12" s="75"/>
      <c r="AC12" s="75"/>
      <c r="AD12" s="76"/>
      <c r="AE12" s="74">
        <v>184</v>
      </c>
      <c r="AF12" s="75"/>
      <c r="AG12" s="75"/>
      <c r="AH12" s="76"/>
      <c r="AI12" s="75">
        <v>204</v>
      </c>
      <c r="AJ12" s="75"/>
      <c r="AK12" s="75"/>
      <c r="AL12" s="76"/>
      <c r="AM12" s="70">
        <f t="shared" si="1"/>
        <v>388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83</v>
      </c>
      <c r="G13" s="75"/>
      <c r="H13" s="76"/>
      <c r="I13" s="74">
        <v>82</v>
      </c>
      <c r="J13" s="75"/>
      <c r="K13" s="76"/>
      <c r="L13" s="74">
        <v>86</v>
      </c>
      <c r="M13" s="75"/>
      <c r="N13" s="76"/>
      <c r="O13" s="74">
        <f t="shared" si="0"/>
        <v>168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137</v>
      </c>
      <c r="AB13" s="75"/>
      <c r="AC13" s="75"/>
      <c r="AD13" s="76"/>
      <c r="AE13" s="74">
        <v>140</v>
      </c>
      <c r="AF13" s="75"/>
      <c r="AG13" s="75"/>
      <c r="AH13" s="76"/>
      <c r="AI13" s="75">
        <v>143</v>
      </c>
      <c r="AJ13" s="75"/>
      <c r="AK13" s="75"/>
      <c r="AL13" s="76"/>
      <c r="AM13" s="70">
        <f t="shared" si="1"/>
        <v>283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1448</v>
      </c>
      <c r="AB14" s="75"/>
      <c r="AC14" s="75"/>
      <c r="AD14" s="76"/>
      <c r="AE14" s="74">
        <v>1459</v>
      </c>
      <c r="AF14" s="75"/>
      <c r="AG14" s="75"/>
      <c r="AH14" s="76"/>
      <c r="AI14" s="75">
        <v>1627</v>
      </c>
      <c r="AJ14" s="75"/>
      <c r="AK14" s="75"/>
      <c r="AL14" s="76"/>
      <c r="AM14" s="70">
        <f t="shared" si="1"/>
        <v>3086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247</v>
      </c>
      <c r="G15" s="75"/>
      <c r="H15" s="76"/>
      <c r="I15" s="74">
        <v>256</v>
      </c>
      <c r="J15" s="75"/>
      <c r="K15" s="76"/>
      <c r="L15" s="74">
        <v>300</v>
      </c>
      <c r="M15" s="75"/>
      <c r="N15" s="76"/>
      <c r="O15" s="74">
        <f t="shared" si="0"/>
        <v>556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8</v>
      </c>
      <c r="AB15" s="75"/>
      <c r="AC15" s="75"/>
      <c r="AD15" s="76"/>
      <c r="AE15" s="74">
        <v>4</v>
      </c>
      <c r="AF15" s="75"/>
      <c r="AG15" s="75"/>
      <c r="AH15" s="76"/>
      <c r="AI15" s="75">
        <v>10</v>
      </c>
      <c r="AJ15" s="75"/>
      <c r="AK15" s="75"/>
      <c r="AL15" s="76"/>
      <c r="AM15" s="70">
        <f t="shared" si="1"/>
        <v>14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239</v>
      </c>
      <c r="G16" s="75"/>
      <c r="H16" s="76"/>
      <c r="I16" s="74">
        <v>228</v>
      </c>
      <c r="J16" s="75"/>
      <c r="K16" s="76"/>
      <c r="L16" s="74">
        <v>259</v>
      </c>
      <c r="M16" s="75"/>
      <c r="N16" s="76"/>
      <c r="O16" s="74">
        <f t="shared" si="0"/>
        <v>487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60</v>
      </c>
      <c r="AB16" s="75"/>
      <c r="AC16" s="75"/>
      <c r="AD16" s="76"/>
      <c r="AE16" s="74">
        <v>47</v>
      </c>
      <c r="AF16" s="75"/>
      <c r="AG16" s="75"/>
      <c r="AH16" s="76"/>
      <c r="AI16" s="75">
        <v>61</v>
      </c>
      <c r="AJ16" s="75"/>
      <c r="AK16" s="75"/>
      <c r="AL16" s="76"/>
      <c r="AM16" s="70">
        <f t="shared" si="1"/>
        <v>108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103</v>
      </c>
      <c r="G17" s="75"/>
      <c r="H17" s="76"/>
      <c r="I17" s="74">
        <v>144</v>
      </c>
      <c r="J17" s="75"/>
      <c r="K17" s="76"/>
      <c r="L17" s="74">
        <v>176</v>
      </c>
      <c r="M17" s="75"/>
      <c r="N17" s="76"/>
      <c r="O17" s="74">
        <f t="shared" si="0"/>
        <v>320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278</v>
      </c>
      <c r="AB17" s="75"/>
      <c r="AC17" s="75"/>
      <c r="AD17" s="76"/>
      <c r="AE17" s="74">
        <v>237</v>
      </c>
      <c r="AF17" s="75"/>
      <c r="AG17" s="75"/>
      <c r="AH17" s="76"/>
      <c r="AI17" s="75">
        <v>298</v>
      </c>
      <c r="AJ17" s="75"/>
      <c r="AK17" s="75"/>
      <c r="AL17" s="76"/>
      <c r="AM17" s="70">
        <f t="shared" si="1"/>
        <v>535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148</v>
      </c>
      <c r="G18" s="75"/>
      <c r="H18" s="76"/>
      <c r="I18" s="74">
        <v>176</v>
      </c>
      <c r="J18" s="75"/>
      <c r="K18" s="76"/>
      <c r="L18" s="74">
        <v>199</v>
      </c>
      <c r="M18" s="75"/>
      <c r="N18" s="76"/>
      <c r="O18" s="74">
        <f t="shared" si="0"/>
        <v>375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253</v>
      </c>
      <c r="AB18" s="75"/>
      <c r="AC18" s="75"/>
      <c r="AD18" s="76"/>
      <c r="AE18" s="74">
        <v>204</v>
      </c>
      <c r="AF18" s="75"/>
      <c r="AG18" s="75"/>
      <c r="AH18" s="76"/>
      <c r="AI18" s="75">
        <v>220</v>
      </c>
      <c r="AJ18" s="75"/>
      <c r="AK18" s="75"/>
      <c r="AL18" s="76"/>
      <c r="AM18" s="70">
        <f t="shared" si="1"/>
        <v>424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169</v>
      </c>
      <c r="G19" s="75"/>
      <c r="H19" s="76"/>
      <c r="I19" s="74">
        <v>152</v>
      </c>
      <c r="J19" s="75"/>
      <c r="K19" s="76"/>
      <c r="L19" s="74">
        <v>180</v>
      </c>
      <c r="M19" s="75"/>
      <c r="N19" s="76"/>
      <c r="O19" s="74">
        <f t="shared" si="0"/>
        <v>332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78</v>
      </c>
      <c r="AB19" s="75"/>
      <c r="AC19" s="75"/>
      <c r="AD19" s="76"/>
      <c r="AE19" s="74">
        <v>58</v>
      </c>
      <c r="AF19" s="75"/>
      <c r="AG19" s="75"/>
      <c r="AH19" s="76"/>
      <c r="AI19" s="75">
        <v>74</v>
      </c>
      <c r="AJ19" s="75"/>
      <c r="AK19" s="75"/>
      <c r="AL19" s="76"/>
      <c r="AM19" s="70">
        <f t="shared" si="1"/>
        <v>132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82</v>
      </c>
      <c r="G20" s="75"/>
      <c r="H20" s="76"/>
      <c r="I20" s="74">
        <v>80</v>
      </c>
      <c r="J20" s="75"/>
      <c r="K20" s="76"/>
      <c r="L20" s="74">
        <v>80</v>
      </c>
      <c r="M20" s="75"/>
      <c r="N20" s="76"/>
      <c r="O20" s="74">
        <f t="shared" si="0"/>
        <v>160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125</v>
      </c>
      <c r="AB20" s="75"/>
      <c r="AC20" s="75"/>
      <c r="AD20" s="76"/>
      <c r="AE20" s="74">
        <v>111</v>
      </c>
      <c r="AF20" s="75"/>
      <c r="AG20" s="75"/>
      <c r="AH20" s="76"/>
      <c r="AI20" s="75">
        <v>144</v>
      </c>
      <c r="AJ20" s="75"/>
      <c r="AK20" s="75"/>
      <c r="AL20" s="76"/>
      <c r="AM20" s="70">
        <f t="shared" si="1"/>
        <v>255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71</v>
      </c>
      <c r="G21" s="75"/>
      <c r="H21" s="76"/>
      <c r="I21" s="74">
        <v>49</v>
      </c>
      <c r="J21" s="75"/>
      <c r="K21" s="76"/>
      <c r="L21" s="74">
        <v>67</v>
      </c>
      <c r="M21" s="75"/>
      <c r="N21" s="76"/>
      <c r="O21" s="74">
        <f t="shared" si="0"/>
        <v>116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133</v>
      </c>
      <c r="AB21" s="75"/>
      <c r="AC21" s="75"/>
      <c r="AD21" s="76"/>
      <c r="AE21" s="74">
        <v>124</v>
      </c>
      <c r="AF21" s="75"/>
      <c r="AG21" s="75"/>
      <c r="AH21" s="76"/>
      <c r="AI21" s="75">
        <v>145</v>
      </c>
      <c r="AJ21" s="75"/>
      <c r="AK21" s="75"/>
      <c r="AL21" s="76"/>
      <c r="AM21" s="70">
        <f t="shared" si="1"/>
        <v>269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43</v>
      </c>
      <c r="G22" s="75"/>
      <c r="H22" s="76"/>
      <c r="I22" s="74">
        <v>41</v>
      </c>
      <c r="J22" s="75"/>
      <c r="K22" s="76"/>
      <c r="L22" s="74">
        <v>42</v>
      </c>
      <c r="M22" s="75"/>
      <c r="N22" s="76"/>
      <c r="O22" s="74">
        <f t="shared" si="0"/>
        <v>83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252</v>
      </c>
      <c r="AB22" s="75"/>
      <c r="AC22" s="75"/>
      <c r="AD22" s="76"/>
      <c r="AE22" s="74">
        <v>267</v>
      </c>
      <c r="AF22" s="75"/>
      <c r="AG22" s="75"/>
      <c r="AH22" s="76"/>
      <c r="AI22" s="75">
        <v>321</v>
      </c>
      <c r="AJ22" s="75"/>
      <c r="AK22" s="75"/>
      <c r="AL22" s="76"/>
      <c r="AM22" s="70">
        <f t="shared" si="1"/>
        <v>588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195</v>
      </c>
      <c r="G23" s="75"/>
      <c r="H23" s="76"/>
      <c r="I23" s="74">
        <v>173</v>
      </c>
      <c r="J23" s="75"/>
      <c r="K23" s="76"/>
      <c r="L23" s="74">
        <v>192</v>
      </c>
      <c r="M23" s="75"/>
      <c r="N23" s="76"/>
      <c r="O23" s="74">
        <f t="shared" si="0"/>
        <v>365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30</v>
      </c>
      <c r="AB23" s="75"/>
      <c r="AC23" s="75"/>
      <c r="AD23" s="76"/>
      <c r="AE23" s="74">
        <v>21</v>
      </c>
      <c r="AF23" s="75"/>
      <c r="AG23" s="75"/>
      <c r="AH23" s="76"/>
      <c r="AI23" s="75">
        <v>19</v>
      </c>
      <c r="AJ23" s="75"/>
      <c r="AK23" s="75"/>
      <c r="AL23" s="76"/>
      <c r="AM23" s="70">
        <f t="shared" si="1"/>
        <v>40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241</v>
      </c>
      <c r="G24" s="75"/>
      <c r="H24" s="76"/>
      <c r="I24" s="74">
        <v>268</v>
      </c>
      <c r="J24" s="75"/>
      <c r="K24" s="76"/>
      <c r="L24" s="74">
        <v>261</v>
      </c>
      <c r="M24" s="75"/>
      <c r="N24" s="76"/>
      <c r="O24" s="74">
        <f t="shared" si="0"/>
        <v>529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158</v>
      </c>
      <c r="AB24" s="75"/>
      <c r="AC24" s="75"/>
      <c r="AD24" s="76"/>
      <c r="AE24" s="74">
        <v>154</v>
      </c>
      <c r="AF24" s="75"/>
      <c r="AG24" s="75"/>
      <c r="AH24" s="76"/>
      <c r="AI24" s="75">
        <v>154</v>
      </c>
      <c r="AJ24" s="75"/>
      <c r="AK24" s="75"/>
      <c r="AL24" s="76"/>
      <c r="AM24" s="70">
        <f t="shared" si="1"/>
        <v>308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202</v>
      </c>
      <c r="G25" s="75"/>
      <c r="H25" s="76"/>
      <c r="I25" s="74">
        <v>186</v>
      </c>
      <c r="J25" s="75"/>
      <c r="K25" s="76"/>
      <c r="L25" s="74">
        <v>216</v>
      </c>
      <c r="M25" s="75"/>
      <c r="N25" s="76"/>
      <c r="O25" s="74">
        <f t="shared" si="0"/>
        <v>402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244</v>
      </c>
      <c r="AB25" s="75"/>
      <c r="AC25" s="75"/>
      <c r="AD25" s="76"/>
      <c r="AE25" s="74">
        <v>199</v>
      </c>
      <c r="AF25" s="75"/>
      <c r="AG25" s="75"/>
      <c r="AH25" s="76"/>
      <c r="AI25" s="75">
        <v>213</v>
      </c>
      <c r="AJ25" s="75"/>
      <c r="AK25" s="75"/>
      <c r="AL25" s="76"/>
      <c r="AM25" s="70">
        <f t="shared" si="1"/>
        <v>412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174</v>
      </c>
      <c r="G26" s="75"/>
      <c r="H26" s="76"/>
      <c r="I26" s="74">
        <v>170</v>
      </c>
      <c r="J26" s="75"/>
      <c r="K26" s="76"/>
      <c r="L26" s="74">
        <v>205</v>
      </c>
      <c r="M26" s="75"/>
      <c r="N26" s="76"/>
      <c r="O26" s="74">
        <f t="shared" si="0"/>
        <v>375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163</v>
      </c>
      <c r="AB26" s="75"/>
      <c r="AC26" s="75"/>
      <c r="AD26" s="76"/>
      <c r="AE26" s="74">
        <v>150</v>
      </c>
      <c r="AF26" s="75"/>
      <c r="AG26" s="75"/>
      <c r="AH26" s="76"/>
      <c r="AI26" s="75">
        <v>171</v>
      </c>
      <c r="AJ26" s="75"/>
      <c r="AK26" s="75"/>
      <c r="AL26" s="76"/>
      <c r="AM26" s="70">
        <f t="shared" si="1"/>
        <v>321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148</v>
      </c>
      <c r="G27" s="75"/>
      <c r="H27" s="76"/>
      <c r="I27" s="74">
        <v>150</v>
      </c>
      <c r="J27" s="75"/>
      <c r="K27" s="76"/>
      <c r="L27" s="74">
        <v>177</v>
      </c>
      <c r="M27" s="75"/>
      <c r="N27" s="76"/>
      <c r="O27" s="74">
        <f t="shared" si="0"/>
        <v>327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197</v>
      </c>
      <c r="AB27" s="75"/>
      <c r="AC27" s="75"/>
      <c r="AD27" s="76"/>
      <c r="AE27" s="74">
        <v>175</v>
      </c>
      <c r="AF27" s="75"/>
      <c r="AG27" s="75"/>
      <c r="AH27" s="76"/>
      <c r="AI27" s="75">
        <v>144</v>
      </c>
      <c r="AJ27" s="75"/>
      <c r="AK27" s="75"/>
      <c r="AL27" s="76"/>
      <c r="AM27" s="70">
        <f t="shared" si="1"/>
        <v>319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63</v>
      </c>
      <c r="G28" s="75"/>
      <c r="H28" s="76"/>
      <c r="I28" s="74">
        <v>58</v>
      </c>
      <c r="J28" s="75"/>
      <c r="K28" s="76"/>
      <c r="L28" s="74">
        <v>70</v>
      </c>
      <c r="M28" s="75"/>
      <c r="N28" s="76"/>
      <c r="O28" s="74">
        <f t="shared" si="0"/>
        <v>128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233</v>
      </c>
      <c r="AB28" s="75"/>
      <c r="AC28" s="75"/>
      <c r="AD28" s="76"/>
      <c r="AE28" s="74">
        <v>206</v>
      </c>
      <c r="AF28" s="75"/>
      <c r="AG28" s="75"/>
      <c r="AH28" s="76"/>
      <c r="AI28" s="75">
        <v>235</v>
      </c>
      <c r="AJ28" s="75"/>
      <c r="AK28" s="75"/>
      <c r="AL28" s="76"/>
      <c r="AM28" s="70">
        <f t="shared" si="1"/>
        <v>441</v>
      </c>
      <c r="AN28" s="70"/>
      <c r="AO28" s="70"/>
      <c r="AP28" s="70"/>
      <c r="AR28" s="11"/>
      <c r="AS28" s="11" t="s">
        <v>49</v>
      </c>
      <c r="AT28" s="11" t="s">
        <v>50</v>
      </c>
      <c r="AU28" s="11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86</v>
      </c>
      <c r="G29" s="75"/>
      <c r="H29" s="76"/>
      <c r="I29" s="74">
        <v>79</v>
      </c>
      <c r="J29" s="75"/>
      <c r="K29" s="76"/>
      <c r="L29" s="74">
        <v>102</v>
      </c>
      <c r="M29" s="75"/>
      <c r="N29" s="76"/>
      <c r="O29" s="74">
        <f t="shared" si="0"/>
        <v>181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224</v>
      </c>
      <c r="AB29" s="75"/>
      <c r="AC29" s="75"/>
      <c r="AD29" s="76"/>
      <c r="AE29" s="74">
        <v>249</v>
      </c>
      <c r="AF29" s="75"/>
      <c r="AG29" s="75"/>
      <c r="AH29" s="76"/>
      <c r="AI29" s="75">
        <v>182</v>
      </c>
      <c r="AJ29" s="75"/>
      <c r="AK29" s="75"/>
      <c r="AL29" s="76"/>
      <c r="AM29" s="70">
        <f t="shared" si="1"/>
        <v>431</v>
      </c>
      <c r="AN29" s="70"/>
      <c r="AO29" s="70"/>
      <c r="AP29" s="70"/>
      <c r="AR29" s="11" t="s">
        <v>1</v>
      </c>
      <c r="AS29" s="5">
        <f>AE31</f>
        <v>12840</v>
      </c>
      <c r="AT29" s="5">
        <v>4279</v>
      </c>
      <c r="AU29" s="6">
        <f>IF(OR(AS29=0,AT29=0),"",ROUNDDOWN(AT29/AS29,4))</f>
        <v>0.3332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1494</v>
      </c>
      <c r="G30" s="75"/>
      <c r="H30" s="76"/>
      <c r="I30" s="74">
        <v>1613</v>
      </c>
      <c r="J30" s="75"/>
      <c r="K30" s="76"/>
      <c r="L30" s="74">
        <v>1738</v>
      </c>
      <c r="M30" s="75"/>
      <c r="N30" s="76"/>
      <c r="O30" s="74">
        <f t="shared" si="0"/>
        <v>3351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42</v>
      </c>
      <c r="AB30" s="75"/>
      <c r="AC30" s="75"/>
      <c r="AD30" s="76"/>
      <c r="AE30" s="74">
        <v>44</v>
      </c>
      <c r="AF30" s="75"/>
      <c r="AG30" s="75"/>
      <c r="AH30" s="76"/>
      <c r="AI30" s="75">
        <v>47</v>
      </c>
      <c r="AJ30" s="75"/>
      <c r="AK30" s="75"/>
      <c r="AL30" s="76"/>
      <c r="AM30" s="70">
        <f t="shared" si="1"/>
        <v>91</v>
      </c>
      <c r="AN30" s="70"/>
      <c r="AO30" s="70"/>
      <c r="AP30" s="70"/>
      <c r="AR30" s="11" t="s">
        <v>3</v>
      </c>
      <c r="AS30" s="5">
        <f>AI31</f>
        <v>14151</v>
      </c>
      <c r="AT30" s="5">
        <v>5892</v>
      </c>
      <c r="AU30" s="6">
        <f>IF(OR(AS30=0,AT30=0),"",ROUNDDOWN(AT30/AS30,4))</f>
        <v>0.4163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558</v>
      </c>
      <c r="G31" s="75"/>
      <c r="H31" s="76"/>
      <c r="I31" s="74">
        <v>605</v>
      </c>
      <c r="J31" s="75"/>
      <c r="K31" s="76"/>
      <c r="L31" s="74">
        <v>658</v>
      </c>
      <c r="M31" s="75"/>
      <c r="N31" s="76"/>
      <c r="O31" s="74">
        <f t="shared" si="0"/>
        <v>1263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12638</v>
      </c>
      <c r="AB31" s="75"/>
      <c r="AC31" s="75"/>
      <c r="AD31" s="76"/>
      <c r="AE31" s="74">
        <f>SUM(I8:K32,AE8:AH30)</f>
        <v>12840</v>
      </c>
      <c r="AF31" s="75"/>
      <c r="AG31" s="75"/>
      <c r="AH31" s="76"/>
      <c r="AI31" s="74">
        <f>SUM(L8:N32,AI8:AL30)</f>
        <v>14151</v>
      </c>
      <c r="AJ31" s="75"/>
      <c r="AK31" s="75"/>
      <c r="AL31" s="76"/>
      <c r="AM31" s="70">
        <f>AE31+AI31</f>
        <v>26991</v>
      </c>
      <c r="AN31" s="70"/>
      <c r="AO31" s="70"/>
      <c r="AP31" s="70"/>
      <c r="AR31" s="11" t="s">
        <v>4</v>
      </c>
      <c r="AS31" s="5">
        <f>AM31</f>
        <v>26991</v>
      </c>
      <c r="AT31" s="5">
        <f>AT29+AT30</f>
        <v>10171</v>
      </c>
      <c r="AU31" s="6">
        <f>IF(OR(AS31=0,AT31=0),"",ROUNDDOWN(AT31/AS31,4))</f>
        <v>0.37680000000000002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458</v>
      </c>
      <c r="G32" s="67"/>
      <c r="H32" s="68"/>
      <c r="I32" s="66">
        <v>458</v>
      </c>
      <c r="J32" s="67"/>
      <c r="K32" s="68"/>
      <c r="L32" s="66">
        <v>493</v>
      </c>
      <c r="M32" s="67"/>
      <c r="N32" s="68"/>
      <c r="O32" s="66">
        <f t="shared" si="0"/>
        <v>951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44" ht="15.75" customHeight="1"/>
    <row r="34" spans="3:44" ht="18.75" customHeight="1">
      <c r="D34" s="9" t="s">
        <v>59</v>
      </c>
      <c r="E34" s="77">
        <f>AM31-26999</f>
        <v>-8</v>
      </c>
      <c r="F34" s="77"/>
      <c r="G34" s="1" t="s">
        <v>2</v>
      </c>
      <c r="L34" s="1" t="s">
        <v>60</v>
      </c>
      <c r="O34" s="60">
        <f>AM31-27510</f>
        <v>-519</v>
      </c>
      <c r="P34" s="60"/>
      <c r="Q34" s="60"/>
      <c r="R34" s="60"/>
      <c r="S34" s="1" t="s">
        <v>2</v>
      </c>
      <c r="AG34" s="9" t="s">
        <v>61</v>
      </c>
      <c r="AH34" s="61">
        <f>AT31</f>
        <v>10171</v>
      </c>
      <c r="AI34" s="61"/>
      <c r="AJ34" s="61"/>
      <c r="AK34" s="61"/>
      <c r="AL34" s="61"/>
      <c r="AM34" s="1" t="s">
        <v>2</v>
      </c>
    </row>
    <row r="35" spans="3:44" ht="6" customHeight="1"/>
    <row r="36" spans="3:44" ht="18.75" customHeight="1">
      <c r="D36" s="9" t="s">
        <v>59</v>
      </c>
      <c r="E36" s="60">
        <f>AA31-12624</f>
        <v>14</v>
      </c>
      <c r="F36" s="60"/>
      <c r="G36" s="1" t="s">
        <v>62</v>
      </c>
      <c r="L36" s="1" t="s">
        <v>60</v>
      </c>
      <c r="O36" s="60">
        <f>AA31-12725</f>
        <v>-87</v>
      </c>
      <c r="P36" s="60"/>
      <c r="Q36" s="60"/>
      <c r="R36" s="60"/>
      <c r="S36" s="1" t="s">
        <v>62</v>
      </c>
      <c r="Y36" s="1" t="s">
        <v>69</v>
      </c>
      <c r="AG36" s="9" t="s">
        <v>1</v>
      </c>
      <c r="AH36" s="61">
        <f>AT29</f>
        <v>4279</v>
      </c>
      <c r="AI36" s="61"/>
      <c r="AJ36" s="61"/>
      <c r="AK36" s="61"/>
      <c r="AL36" s="61"/>
      <c r="AM36" s="1" t="s">
        <v>2</v>
      </c>
    </row>
    <row r="37" spans="3:44" ht="6" customHeight="1">
      <c r="AG37" s="9"/>
    </row>
    <row r="38" spans="3:44" ht="18.75" customHeight="1">
      <c r="C38" s="12" t="s">
        <v>65</v>
      </c>
      <c r="AG38" s="9" t="s">
        <v>3</v>
      </c>
      <c r="AH38" s="61">
        <f>AT30</f>
        <v>5892</v>
      </c>
      <c r="AI38" s="61"/>
      <c r="AJ38" s="61"/>
      <c r="AK38" s="61"/>
      <c r="AL38" s="61"/>
      <c r="AM38" s="1" t="s">
        <v>2</v>
      </c>
    </row>
    <row r="39" spans="3:44" ht="6" customHeight="1">
      <c r="AG39" s="9"/>
    </row>
    <row r="40" spans="3:44" ht="18.75" customHeight="1">
      <c r="C40" s="8" t="s">
        <v>66</v>
      </c>
      <c r="AG40" s="9" t="s">
        <v>51</v>
      </c>
      <c r="AH40" s="62">
        <f>IF(OR(AH34=0,AM31=0),"",ROUNDDOWN(AH34/AM31*100,2))</f>
        <v>37.68</v>
      </c>
      <c r="AI40" s="62"/>
      <c r="AJ40" s="62"/>
      <c r="AK40" s="62"/>
      <c r="AL40" s="62"/>
      <c r="AM40" s="1" t="s">
        <v>70</v>
      </c>
    </row>
    <row r="42" spans="3:44" ht="14.25">
      <c r="C42" s="21" t="s">
        <v>74</v>
      </c>
      <c r="D42" s="22"/>
      <c r="E42" s="22"/>
      <c r="F42" s="90">
        <v>8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29</v>
      </c>
      <c r="R42" s="90"/>
      <c r="S42" s="90"/>
      <c r="T42" s="90"/>
      <c r="U42" s="22" t="s">
        <v>2</v>
      </c>
      <c r="V42" s="22"/>
      <c r="AR42" s="23"/>
    </row>
  </sheetData>
  <mergeCells count="285">
    <mergeCell ref="F42:H42"/>
    <mergeCell ref="Q42:T42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</mergeCells>
  <phoneticPr fontId="10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1:AU42"/>
  <sheetViews>
    <sheetView workbookViewId="0">
      <selection activeCell="E34" sqref="E34:F3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8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91</v>
      </c>
      <c r="C3" s="92"/>
      <c r="D3" s="92"/>
      <c r="E3" s="92"/>
      <c r="F3" s="92"/>
      <c r="G3" s="49"/>
      <c r="H3" s="49"/>
      <c r="I3" s="61" t="s">
        <v>1</v>
      </c>
      <c r="J3" s="61"/>
      <c r="K3" s="61"/>
      <c r="L3" s="61">
        <v>12563</v>
      </c>
      <c r="M3" s="61"/>
      <c r="N3" s="61"/>
      <c r="O3" s="93" t="s">
        <v>2</v>
      </c>
      <c r="P3" s="93"/>
      <c r="Q3" s="93" t="s">
        <v>3</v>
      </c>
      <c r="R3" s="93"/>
      <c r="S3" s="61">
        <v>13863</v>
      </c>
      <c r="T3" s="61"/>
      <c r="U3" s="61"/>
      <c r="V3" s="61"/>
      <c r="W3" s="93" t="s">
        <v>2</v>
      </c>
      <c r="X3" s="93"/>
      <c r="Y3" s="48" t="s">
        <v>4</v>
      </c>
      <c r="Z3" s="61">
        <v>26426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48"/>
      <c r="H4" s="7"/>
      <c r="I4" s="61" t="s">
        <v>62</v>
      </c>
      <c r="J4" s="61"/>
      <c r="K4" s="61"/>
      <c r="L4" s="61">
        <v>11204</v>
      </c>
      <c r="M4" s="61"/>
      <c r="N4" s="61"/>
      <c r="O4" s="50"/>
      <c r="P4" s="50"/>
      <c r="Q4" s="93" t="s">
        <v>63</v>
      </c>
      <c r="R4" s="93"/>
      <c r="S4" s="93"/>
      <c r="T4" s="94">
        <v>118.23</v>
      </c>
      <c r="U4" s="94"/>
      <c r="V4" s="94"/>
      <c r="W4" s="94"/>
      <c r="X4" s="50" t="s">
        <v>68</v>
      </c>
      <c r="Y4" s="50"/>
      <c r="Z4" s="50"/>
      <c r="AF4" s="4"/>
      <c r="AH4" s="48"/>
      <c r="AK4" s="49"/>
      <c r="AL4" s="48"/>
      <c r="AM4" s="50"/>
      <c r="AP4" s="49"/>
    </row>
    <row r="5" spans="2:44" ht="18.75" customHeight="1">
      <c r="Z5" s="48"/>
      <c r="AA5" s="48"/>
      <c r="AB5" s="48"/>
      <c r="AC5" s="48"/>
      <c r="AD5" s="61" t="s">
        <v>92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1737</v>
      </c>
      <c r="G8" s="85"/>
      <c r="H8" s="86"/>
      <c r="I8" s="84">
        <v>1853</v>
      </c>
      <c r="J8" s="85"/>
      <c r="K8" s="86"/>
      <c r="L8" s="84">
        <v>2047</v>
      </c>
      <c r="M8" s="85"/>
      <c r="N8" s="86"/>
      <c r="O8" s="84">
        <f t="shared" ref="O8:O32" si="0">I8+L8</f>
        <v>3900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489</v>
      </c>
      <c r="AB8" s="85"/>
      <c r="AC8" s="85"/>
      <c r="AD8" s="85"/>
      <c r="AE8" s="84">
        <v>553</v>
      </c>
      <c r="AF8" s="85"/>
      <c r="AG8" s="85"/>
      <c r="AH8" s="86"/>
      <c r="AI8" s="85">
        <v>597</v>
      </c>
      <c r="AJ8" s="85"/>
      <c r="AK8" s="85"/>
      <c r="AL8" s="86"/>
      <c r="AM8" s="83">
        <f t="shared" ref="AM8:AM30" si="1">AE8+AI8</f>
        <v>1150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107</v>
      </c>
      <c r="G9" s="75"/>
      <c r="H9" s="76"/>
      <c r="I9" s="74">
        <v>96</v>
      </c>
      <c r="J9" s="75"/>
      <c r="K9" s="76"/>
      <c r="L9" s="74">
        <v>80</v>
      </c>
      <c r="M9" s="75"/>
      <c r="N9" s="76"/>
      <c r="O9" s="74">
        <f t="shared" si="0"/>
        <v>176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64</v>
      </c>
      <c r="AF9" s="75"/>
      <c r="AG9" s="75"/>
      <c r="AH9" s="76"/>
      <c r="AI9" s="75">
        <v>72</v>
      </c>
      <c r="AJ9" s="75"/>
      <c r="AK9" s="75"/>
      <c r="AL9" s="76"/>
      <c r="AM9" s="70">
        <f t="shared" si="1"/>
        <v>136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232</v>
      </c>
      <c r="G10" s="75"/>
      <c r="H10" s="76"/>
      <c r="I10" s="74">
        <v>212</v>
      </c>
      <c r="J10" s="75"/>
      <c r="K10" s="76"/>
      <c r="L10" s="74">
        <v>226</v>
      </c>
      <c r="M10" s="75"/>
      <c r="N10" s="76"/>
      <c r="O10" s="74">
        <f t="shared" si="0"/>
        <v>438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286</v>
      </c>
      <c r="AB10" s="75"/>
      <c r="AC10" s="75"/>
      <c r="AD10" s="76"/>
      <c r="AE10" s="74">
        <v>300</v>
      </c>
      <c r="AF10" s="75"/>
      <c r="AG10" s="75"/>
      <c r="AH10" s="76"/>
      <c r="AI10" s="75">
        <v>329</v>
      </c>
      <c r="AJ10" s="75"/>
      <c r="AK10" s="75"/>
      <c r="AL10" s="76"/>
      <c r="AM10" s="70">
        <f t="shared" si="1"/>
        <v>629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111</v>
      </c>
      <c r="G11" s="75"/>
      <c r="H11" s="76"/>
      <c r="I11" s="74">
        <v>107</v>
      </c>
      <c r="J11" s="75"/>
      <c r="K11" s="76"/>
      <c r="L11" s="74">
        <v>123</v>
      </c>
      <c r="M11" s="75"/>
      <c r="N11" s="76"/>
      <c r="O11" s="74">
        <f t="shared" si="0"/>
        <v>230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440</v>
      </c>
      <c r="AB11" s="75"/>
      <c r="AC11" s="75"/>
      <c r="AD11" s="76"/>
      <c r="AE11" s="74">
        <v>485</v>
      </c>
      <c r="AF11" s="75"/>
      <c r="AG11" s="75"/>
      <c r="AH11" s="76"/>
      <c r="AI11" s="75">
        <v>548</v>
      </c>
      <c r="AJ11" s="75"/>
      <c r="AK11" s="75"/>
      <c r="AL11" s="76"/>
      <c r="AM11" s="70">
        <f t="shared" si="1"/>
        <v>1033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142</v>
      </c>
      <c r="G12" s="75"/>
      <c r="H12" s="76"/>
      <c r="I12" s="74">
        <v>152</v>
      </c>
      <c r="J12" s="75"/>
      <c r="K12" s="76"/>
      <c r="L12" s="74">
        <v>155</v>
      </c>
      <c r="M12" s="75"/>
      <c r="N12" s="76"/>
      <c r="O12" s="74">
        <f t="shared" si="0"/>
        <v>307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174</v>
      </c>
      <c r="AB12" s="75"/>
      <c r="AC12" s="75"/>
      <c r="AD12" s="76"/>
      <c r="AE12" s="74">
        <v>177</v>
      </c>
      <c r="AF12" s="75"/>
      <c r="AG12" s="75"/>
      <c r="AH12" s="76"/>
      <c r="AI12" s="75">
        <v>201</v>
      </c>
      <c r="AJ12" s="75"/>
      <c r="AK12" s="75"/>
      <c r="AL12" s="76"/>
      <c r="AM12" s="70">
        <f t="shared" si="1"/>
        <v>378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81</v>
      </c>
      <c r="G13" s="75"/>
      <c r="H13" s="76"/>
      <c r="I13" s="74">
        <v>77</v>
      </c>
      <c r="J13" s="75"/>
      <c r="K13" s="76"/>
      <c r="L13" s="74">
        <v>86</v>
      </c>
      <c r="M13" s="75"/>
      <c r="N13" s="76"/>
      <c r="O13" s="74">
        <f t="shared" si="0"/>
        <v>163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134</v>
      </c>
      <c r="AB13" s="75"/>
      <c r="AC13" s="75"/>
      <c r="AD13" s="76"/>
      <c r="AE13" s="74">
        <v>138</v>
      </c>
      <c r="AF13" s="75"/>
      <c r="AG13" s="75"/>
      <c r="AH13" s="76"/>
      <c r="AI13" s="75">
        <v>139</v>
      </c>
      <c r="AJ13" s="75"/>
      <c r="AK13" s="75"/>
      <c r="AL13" s="76"/>
      <c r="AM13" s="70">
        <f t="shared" si="1"/>
        <v>277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1439</v>
      </c>
      <c r="AB14" s="75"/>
      <c r="AC14" s="75"/>
      <c r="AD14" s="76"/>
      <c r="AE14" s="74">
        <v>1437</v>
      </c>
      <c r="AF14" s="75"/>
      <c r="AG14" s="75"/>
      <c r="AH14" s="76"/>
      <c r="AI14" s="75">
        <v>1599</v>
      </c>
      <c r="AJ14" s="75"/>
      <c r="AK14" s="75"/>
      <c r="AL14" s="76"/>
      <c r="AM14" s="70">
        <f t="shared" si="1"/>
        <v>3036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257</v>
      </c>
      <c r="G15" s="75"/>
      <c r="H15" s="76"/>
      <c r="I15" s="74">
        <v>269</v>
      </c>
      <c r="J15" s="75"/>
      <c r="K15" s="76"/>
      <c r="L15" s="74">
        <v>309</v>
      </c>
      <c r="M15" s="75"/>
      <c r="N15" s="76"/>
      <c r="O15" s="74">
        <f t="shared" si="0"/>
        <v>578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8</v>
      </c>
      <c r="AB15" s="75"/>
      <c r="AC15" s="75"/>
      <c r="AD15" s="76"/>
      <c r="AE15" s="74">
        <v>3</v>
      </c>
      <c r="AF15" s="75"/>
      <c r="AG15" s="75"/>
      <c r="AH15" s="76"/>
      <c r="AI15" s="75">
        <v>11</v>
      </c>
      <c r="AJ15" s="75"/>
      <c r="AK15" s="75"/>
      <c r="AL15" s="76"/>
      <c r="AM15" s="70">
        <f t="shared" si="1"/>
        <v>14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241</v>
      </c>
      <c r="G16" s="75"/>
      <c r="H16" s="76"/>
      <c r="I16" s="74">
        <v>225</v>
      </c>
      <c r="J16" s="75"/>
      <c r="K16" s="76"/>
      <c r="L16" s="74">
        <v>256</v>
      </c>
      <c r="M16" s="75"/>
      <c r="N16" s="76"/>
      <c r="O16" s="74">
        <f t="shared" si="0"/>
        <v>481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59</v>
      </c>
      <c r="AB16" s="75"/>
      <c r="AC16" s="75"/>
      <c r="AD16" s="76"/>
      <c r="AE16" s="74">
        <v>46</v>
      </c>
      <c r="AF16" s="75"/>
      <c r="AG16" s="75"/>
      <c r="AH16" s="76"/>
      <c r="AI16" s="75">
        <v>59</v>
      </c>
      <c r="AJ16" s="75"/>
      <c r="AK16" s="75"/>
      <c r="AL16" s="76"/>
      <c r="AM16" s="70">
        <f t="shared" si="1"/>
        <v>105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105</v>
      </c>
      <c r="G17" s="75"/>
      <c r="H17" s="76"/>
      <c r="I17" s="74">
        <v>144</v>
      </c>
      <c r="J17" s="75"/>
      <c r="K17" s="76"/>
      <c r="L17" s="74">
        <v>174</v>
      </c>
      <c r="M17" s="75"/>
      <c r="N17" s="76"/>
      <c r="O17" s="74">
        <f t="shared" si="0"/>
        <v>318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272</v>
      </c>
      <c r="AB17" s="75"/>
      <c r="AC17" s="75"/>
      <c r="AD17" s="76"/>
      <c r="AE17" s="74">
        <v>232</v>
      </c>
      <c r="AF17" s="75"/>
      <c r="AG17" s="75"/>
      <c r="AH17" s="76"/>
      <c r="AI17" s="75">
        <v>292</v>
      </c>
      <c r="AJ17" s="75"/>
      <c r="AK17" s="75"/>
      <c r="AL17" s="76"/>
      <c r="AM17" s="70">
        <f t="shared" si="1"/>
        <v>524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152</v>
      </c>
      <c r="G18" s="75"/>
      <c r="H18" s="76"/>
      <c r="I18" s="74">
        <v>175</v>
      </c>
      <c r="J18" s="75"/>
      <c r="K18" s="76"/>
      <c r="L18" s="74">
        <v>198</v>
      </c>
      <c r="M18" s="75"/>
      <c r="N18" s="76"/>
      <c r="O18" s="74">
        <f t="shared" si="0"/>
        <v>373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248</v>
      </c>
      <c r="AB18" s="75"/>
      <c r="AC18" s="75"/>
      <c r="AD18" s="76"/>
      <c r="AE18" s="74">
        <v>204</v>
      </c>
      <c r="AF18" s="75"/>
      <c r="AG18" s="75"/>
      <c r="AH18" s="76"/>
      <c r="AI18" s="75">
        <v>216</v>
      </c>
      <c r="AJ18" s="75"/>
      <c r="AK18" s="75"/>
      <c r="AL18" s="76"/>
      <c r="AM18" s="70">
        <f t="shared" si="1"/>
        <v>420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165</v>
      </c>
      <c r="G19" s="75"/>
      <c r="H19" s="76"/>
      <c r="I19" s="74">
        <v>152</v>
      </c>
      <c r="J19" s="75"/>
      <c r="K19" s="76"/>
      <c r="L19" s="74">
        <v>176</v>
      </c>
      <c r="M19" s="75"/>
      <c r="N19" s="76"/>
      <c r="O19" s="74">
        <f t="shared" si="0"/>
        <v>328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75</v>
      </c>
      <c r="AB19" s="75"/>
      <c r="AC19" s="75"/>
      <c r="AD19" s="76"/>
      <c r="AE19" s="74">
        <v>54</v>
      </c>
      <c r="AF19" s="75"/>
      <c r="AG19" s="75"/>
      <c r="AH19" s="76"/>
      <c r="AI19" s="75">
        <v>69</v>
      </c>
      <c r="AJ19" s="75"/>
      <c r="AK19" s="75"/>
      <c r="AL19" s="76"/>
      <c r="AM19" s="70">
        <f t="shared" si="1"/>
        <v>123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79</v>
      </c>
      <c r="G20" s="75"/>
      <c r="H20" s="76"/>
      <c r="I20" s="74">
        <v>78</v>
      </c>
      <c r="J20" s="75"/>
      <c r="K20" s="76"/>
      <c r="L20" s="74">
        <v>75</v>
      </c>
      <c r="M20" s="75"/>
      <c r="N20" s="76"/>
      <c r="O20" s="74">
        <f t="shared" si="0"/>
        <v>153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125</v>
      </c>
      <c r="AB20" s="75"/>
      <c r="AC20" s="75"/>
      <c r="AD20" s="76"/>
      <c r="AE20" s="74">
        <v>110</v>
      </c>
      <c r="AF20" s="75"/>
      <c r="AG20" s="75"/>
      <c r="AH20" s="76"/>
      <c r="AI20" s="75">
        <v>141</v>
      </c>
      <c r="AJ20" s="75"/>
      <c r="AK20" s="75"/>
      <c r="AL20" s="76"/>
      <c r="AM20" s="70">
        <f t="shared" si="1"/>
        <v>251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70</v>
      </c>
      <c r="G21" s="75"/>
      <c r="H21" s="76"/>
      <c r="I21" s="74">
        <v>47</v>
      </c>
      <c r="J21" s="75"/>
      <c r="K21" s="76"/>
      <c r="L21" s="74">
        <v>65</v>
      </c>
      <c r="M21" s="75"/>
      <c r="N21" s="76"/>
      <c r="O21" s="74">
        <f t="shared" si="0"/>
        <v>112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132</v>
      </c>
      <c r="AB21" s="75"/>
      <c r="AC21" s="75"/>
      <c r="AD21" s="76"/>
      <c r="AE21" s="74">
        <v>123</v>
      </c>
      <c r="AF21" s="75"/>
      <c r="AG21" s="75"/>
      <c r="AH21" s="76"/>
      <c r="AI21" s="75">
        <v>139</v>
      </c>
      <c r="AJ21" s="75"/>
      <c r="AK21" s="75"/>
      <c r="AL21" s="76"/>
      <c r="AM21" s="70">
        <f t="shared" si="1"/>
        <v>262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42</v>
      </c>
      <c r="G22" s="75"/>
      <c r="H22" s="76"/>
      <c r="I22" s="74">
        <v>42</v>
      </c>
      <c r="J22" s="75"/>
      <c r="K22" s="76"/>
      <c r="L22" s="74">
        <v>44</v>
      </c>
      <c r="M22" s="75"/>
      <c r="N22" s="76"/>
      <c r="O22" s="74">
        <f t="shared" si="0"/>
        <v>86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253</v>
      </c>
      <c r="AB22" s="75"/>
      <c r="AC22" s="75"/>
      <c r="AD22" s="76"/>
      <c r="AE22" s="74">
        <v>271</v>
      </c>
      <c r="AF22" s="75"/>
      <c r="AG22" s="75"/>
      <c r="AH22" s="76"/>
      <c r="AI22" s="75">
        <v>322</v>
      </c>
      <c r="AJ22" s="75"/>
      <c r="AK22" s="75"/>
      <c r="AL22" s="76"/>
      <c r="AM22" s="70">
        <f t="shared" si="1"/>
        <v>593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198</v>
      </c>
      <c r="G23" s="75"/>
      <c r="H23" s="76"/>
      <c r="I23" s="74">
        <v>175</v>
      </c>
      <c r="J23" s="75"/>
      <c r="K23" s="76"/>
      <c r="L23" s="74">
        <v>197</v>
      </c>
      <c r="M23" s="75"/>
      <c r="N23" s="76"/>
      <c r="O23" s="74">
        <f t="shared" si="0"/>
        <v>372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21</v>
      </c>
      <c r="AB23" s="75"/>
      <c r="AC23" s="75"/>
      <c r="AD23" s="76"/>
      <c r="AE23" s="74">
        <v>13</v>
      </c>
      <c r="AF23" s="75"/>
      <c r="AG23" s="75"/>
      <c r="AH23" s="76"/>
      <c r="AI23" s="75">
        <v>18</v>
      </c>
      <c r="AJ23" s="75"/>
      <c r="AK23" s="75"/>
      <c r="AL23" s="76"/>
      <c r="AM23" s="70">
        <f t="shared" si="1"/>
        <v>31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227</v>
      </c>
      <c r="G24" s="75"/>
      <c r="H24" s="76"/>
      <c r="I24" s="74">
        <v>256</v>
      </c>
      <c r="J24" s="75"/>
      <c r="K24" s="76"/>
      <c r="L24" s="74">
        <v>247</v>
      </c>
      <c r="M24" s="75"/>
      <c r="N24" s="76"/>
      <c r="O24" s="74">
        <f t="shared" si="0"/>
        <v>503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160</v>
      </c>
      <c r="AB24" s="75"/>
      <c r="AC24" s="75"/>
      <c r="AD24" s="76"/>
      <c r="AE24" s="74">
        <v>156</v>
      </c>
      <c r="AF24" s="75"/>
      <c r="AG24" s="75"/>
      <c r="AH24" s="76"/>
      <c r="AI24" s="75">
        <v>153</v>
      </c>
      <c r="AJ24" s="75"/>
      <c r="AK24" s="75"/>
      <c r="AL24" s="76"/>
      <c r="AM24" s="70">
        <f t="shared" si="1"/>
        <v>309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200</v>
      </c>
      <c r="G25" s="75"/>
      <c r="H25" s="76"/>
      <c r="I25" s="74">
        <v>183</v>
      </c>
      <c r="J25" s="75"/>
      <c r="K25" s="76"/>
      <c r="L25" s="74">
        <v>206</v>
      </c>
      <c r="M25" s="75"/>
      <c r="N25" s="76"/>
      <c r="O25" s="74">
        <f t="shared" si="0"/>
        <v>389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243</v>
      </c>
      <c r="AB25" s="75"/>
      <c r="AC25" s="75"/>
      <c r="AD25" s="76"/>
      <c r="AE25" s="74">
        <v>194</v>
      </c>
      <c r="AF25" s="75"/>
      <c r="AG25" s="75"/>
      <c r="AH25" s="76"/>
      <c r="AI25" s="75">
        <v>211</v>
      </c>
      <c r="AJ25" s="75"/>
      <c r="AK25" s="75"/>
      <c r="AL25" s="76"/>
      <c r="AM25" s="70">
        <f t="shared" si="1"/>
        <v>405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178</v>
      </c>
      <c r="G26" s="75"/>
      <c r="H26" s="76"/>
      <c r="I26" s="74">
        <v>168</v>
      </c>
      <c r="J26" s="75"/>
      <c r="K26" s="76"/>
      <c r="L26" s="74">
        <v>210</v>
      </c>
      <c r="M26" s="75"/>
      <c r="N26" s="76"/>
      <c r="O26" s="74">
        <f t="shared" si="0"/>
        <v>378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164</v>
      </c>
      <c r="AB26" s="75"/>
      <c r="AC26" s="75"/>
      <c r="AD26" s="76"/>
      <c r="AE26" s="74">
        <v>153</v>
      </c>
      <c r="AF26" s="75"/>
      <c r="AG26" s="75"/>
      <c r="AH26" s="76"/>
      <c r="AI26" s="75">
        <v>167</v>
      </c>
      <c r="AJ26" s="75"/>
      <c r="AK26" s="75"/>
      <c r="AL26" s="76"/>
      <c r="AM26" s="70">
        <f t="shared" si="1"/>
        <v>320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145</v>
      </c>
      <c r="G27" s="75"/>
      <c r="H27" s="76"/>
      <c r="I27" s="74">
        <v>140</v>
      </c>
      <c r="J27" s="75"/>
      <c r="K27" s="76"/>
      <c r="L27" s="74">
        <v>168</v>
      </c>
      <c r="M27" s="75"/>
      <c r="N27" s="76"/>
      <c r="O27" s="74">
        <f t="shared" si="0"/>
        <v>308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198</v>
      </c>
      <c r="AB27" s="75"/>
      <c r="AC27" s="75"/>
      <c r="AD27" s="76"/>
      <c r="AE27" s="74">
        <v>171</v>
      </c>
      <c r="AF27" s="75"/>
      <c r="AG27" s="75"/>
      <c r="AH27" s="76"/>
      <c r="AI27" s="75">
        <v>144</v>
      </c>
      <c r="AJ27" s="75"/>
      <c r="AK27" s="75"/>
      <c r="AL27" s="76"/>
      <c r="AM27" s="70">
        <f t="shared" si="1"/>
        <v>315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63</v>
      </c>
      <c r="G28" s="75"/>
      <c r="H28" s="76"/>
      <c r="I28" s="74">
        <v>56</v>
      </c>
      <c r="J28" s="75"/>
      <c r="K28" s="76"/>
      <c r="L28" s="74">
        <v>71</v>
      </c>
      <c r="M28" s="75"/>
      <c r="N28" s="76"/>
      <c r="O28" s="74">
        <f t="shared" si="0"/>
        <v>127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230</v>
      </c>
      <c r="AB28" s="75"/>
      <c r="AC28" s="75"/>
      <c r="AD28" s="76"/>
      <c r="AE28" s="74">
        <v>204</v>
      </c>
      <c r="AF28" s="75"/>
      <c r="AG28" s="75"/>
      <c r="AH28" s="76"/>
      <c r="AI28" s="75">
        <v>234</v>
      </c>
      <c r="AJ28" s="75"/>
      <c r="AK28" s="75"/>
      <c r="AL28" s="76"/>
      <c r="AM28" s="70">
        <f t="shared" si="1"/>
        <v>438</v>
      </c>
      <c r="AN28" s="70"/>
      <c r="AO28" s="70"/>
      <c r="AP28" s="70"/>
      <c r="AR28" s="51"/>
      <c r="AS28" s="51" t="s">
        <v>49</v>
      </c>
      <c r="AT28" s="51" t="s">
        <v>50</v>
      </c>
      <c r="AU28" s="51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84</v>
      </c>
      <c r="G29" s="75"/>
      <c r="H29" s="76"/>
      <c r="I29" s="74">
        <v>78</v>
      </c>
      <c r="J29" s="75"/>
      <c r="K29" s="76"/>
      <c r="L29" s="74">
        <v>101</v>
      </c>
      <c r="M29" s="75"/>
      <c r="N29" s="76"/>
      <c r="O29" s="74">
        <f t="shared" si="0"/>
        <v>179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227</v>
      </c>
      <c r="AB29" s="75"/>
      <c r="AC29" s="75"/>
      <c r="AD29" s="76"/>
      <c r="AE29" s="74">
        <v>251</v>
      </c>
      <c r="AF29" s="75"/>
      <c r="AG29" s="75"/>
      <c r="AH29" s="76"/>
      <c r="AI29" s="75">
        <v>190</v>
      </c>
      <c r="AJ29" s="75"/>
      <c r="AK29" s="75"/>
      <c r="AL29" s="76"/>
      <c r="AM29" s="70">
        <f t="shared" si="1"/>
        <v>441</v>
      </c>
      <c r="AN29" s="70"/>
      <c r="AO29" s="70"/>
      <c r="AP29" s="70"/>
      <c r="AR29" s="51" t="s">
        <v>1</v>
      </c>
      <c r="AS29" s="5">
        <f>AE31</f>
        <v>12734</v>
      </c>
      <c r="AT29" s="5">
        <v>4314</v>
      </c>
      <c r="AU29" s="6">
        <f>IF(OR(AS29=0,AT29=0),"",ROUNDDOWN(AT29/AS29,4))</f>
        <v>0.3387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1510</v>
      </c>
      <c r="G30" s="75"/>
      <c r="H30" s="76"/>
      <c r="I30" s="74">
        <v>1613</v>
      </c>
      <c r="J30" s="75"/>
      <c r="K30" s="76"/>
      <c r="L30" s="74">
        <v>1730</v>
      </c>
      <c r="M30" s="75"/>
      <c r="N30" s="76"/>
      <c r="O30" s="74">
        <f t="shared" si="0"/>
        <v>3343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41</v>
      </c>
      <c r="AB30" s="75"/>
      <c r="AC30" s="75"/>
      <c r="AD30" s="76"/>
      <c r="AE30" s="74">
        <v>44</v>
      </c>
      <c r="AF30" s="75"/>
      <c r="AG30" s="75"/>
      <c r="AH30" s="76"/>
      <c r="AI30" s="75">
        <v>46</v>
      </c>
      <c r="AJ30" s="75"/>
      <c r="AK30" s="75"/>
      <c r="AL30" s="76"/>
      <c r="AM30" s="70">
        <f t="shared" si="1"/>
        <v>90</v>
      </c>
      <c r="AN30" s="70"/>
      <c r="AO30" s="70"/>
      <c r="AP30" s="70"/>
      <c r="AR30" s="51" t="s">
        <v>3</v>
      </c>
      <c r="AS30" s="5">
        <f>AI31</f>
        <v>13991</v>
      </c>
      <c r="AT30" s="5">
        <v>5899</v>
      </c>
      <c r="AU30" s="6">
        <f>IF(OR(AS30=0,AT30=0),"",ROUNDDOWN(AT30/AS30,4))</f>
        <v>0.42159999999999997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553</v>
      </c>
      <c r="G31" s="75"/>
      <c r="H31" s="76"/>
      <c r="I31" s="74">
        <v>601</v>
      </c>
      <c r="J31" s="75"/>
      <c r="K31" s="76"/>
      <c r="L31" s="74">
        <v>649</v>
      </c>
      <c r="M31" s="75"/>
      <c r="N31" s="76"/>
      <c r="O31" s="74">
        <f t="shared" si="0"/>
        <v>1250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12622</v>
      </c>
      <c r="AB31" s="75"/>
      <c r="AC31" s="75"/>
      <c r="AD31" s="76"/>
      <c r="AE31" s="74">
        <f>SUM(I8:K32,AE8:AH30)</f>
        <v>12734</v>
      </c>
      <c r="AF31" s="75"/>
      <c r="AG31" s="75"/>
      <c r="AH31" s="76"/>
      <c r="AI31" s="74">
        <f>SUM(L8:N32,AI8:AL30)</f>
        <v>13991</v>
      </c>
      <c r="AJ31" s="75"/>
      <c r="AK31" s="75"/>
      <c r="AL31" s="76"/>
      <c r="AM31" s="70">
        <f>AE31+AI31</f>
        <v>26725</v>
      </c>
      <c r="AN31" s="70"/>
      <c r="AO31" s="70"/>
      <c r="AP31" s="70"/>
      <c r="AR31" s="51" t="s">
        <v>4</v>
      </c>
      <c r="AS31" s="5">
        <f>AM31</f>
        <v>26725</v>
      </c>
      <c r="AT31" s="5">
        <f>AT29+AT30</f>
        <v>10213</v>
      </c>
      <c r="AU31" s="6">
        <f>IF(OR(AS31=0,AT31=0),"",ROUNDDOWN(AT31/AS31,4))</f>
        <v>0.3821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457</v>
      </c>
      <c r="G32" s="67"/>
      <c r="H32" s="68"/>
      <c r="I32" s="66">
        <v>445</v>
      </c>
      <c r="J32" s="67"/>
      <c r="K32" s="68"/>
      <c r="L32" s="66">
        <v>495</v>
      </c>
      <c r="M32" s="67"/>
      <c r="N32" s="68"/>
      <c r="O32" s="66">
        <f t="shared" si="0"/>
        <v>940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49" t="s">
        <v>59</v>
      </c>
      <c r="E34" s="77">
        <f>AM31-Ｈ28.12!AM31</f>
        <v>-26</v>
      </c>
      <c r="F34" s="77"/>
      <c r="G34" s="1" t="s">
        <v>2</v>
      </c>
      <c r="L34" s="1" t="s">
        <v>60</v>
      </c>
      <c r="O34" s="60">
        <v>-445</v>
      </c>
      <c r="P34" s="60"/>
      <c r="Q34" s="60"/>
      <c r="R34" s="60"/>
      <c r="S34" s="1" t="s">
        <v>2</v>
      </c>
      <c r="AG34" s="49" t="s">
        <v>61</v>
      </c>
      <c r="AH34" s="61">
        <f>AT31</f>
        <v>10213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49" t="s">
        <v>59</v>
      </c>
      <c r="E36" s="60">
        <f>AA31-Ｈ28.12!AA31</f>
        <v>3</v>
      </c>
      <c r="F36" s="60"/>
      <c r="G36" s="1" t="s">
        <v>62</v>
      </c>
      <c r="L36" s="1" t="s">
        <v>60</v>
      </c>
      <c r="O36" s="60">
        <v>-25</v>
      </c>
      <c r="P36" s="60"/>
      <c r="Q36" s="60"/>
      <c r="R36" s="60"/>
      <c r="S36" s="1" t="s">
        <v>62</v>
      </c>
      <c r="Y36" s="1" t="s">
        <v>69</v>
      </c>
      <c r="AG36" s="49" t="s">
        <v>1</v>
      </c>
      <c r="AH36" s="61">
        <f>AT29</f>
        <v>4314</v>
      </c>
      <c r="AI36" s="61"/>
      <c r="AJ36" s="61"/>
      <c r="AK36" s="61"/>
      <c r="AL36" s="61"/>
      <c r="AM36" s="1" t="s">
        <v>2</v>
      </c>
    </row>
    <row r="37" spans="3:39" ht="6" customHeight="1">
      <c r="AG37" s="49"/>
    </row>
    <row r="38" spans="3:39" ht="18.75" customHeight="1">
      <c r="C38" s="50" t="s">
        <v>65</v>
      </c>
      <c r="AG38" s="49" t="s">
        <v>3</v>
      </c>
      <c r="AH38" s="61">
        <f>AT30</f>
        <v>5899</v>
      </c>
      <c r="AI38" s="61"/>
      <c r="AJ38" s="61"/>
      <c r="AK38" s="61"/>
      <c r="AL38" s="61"/>
      <c r="AM38" s="1" t="s">
        <v>2</v>
      </c>
    </row>
    <row r="39" spans="3:39" ht="6" customHeight="1">
      <c r="AG39" s="49"/>
    </row>
    <row r="40" spans="3:39" ht="18.75" customHeight="1">
      <c r="C40" s="8" t="s">
        <v>66</v>
      </c>
      <c r="AG40" s="49" t="s">
        <v>51</v>
      </c>
      <c r="AH40" s="62">
        <f>IF(OR(AH34=0,AM31=0),"",ROUNDDOWN(AH34/AM31*100,2))</f>
        <v>38.21</v>
      </c>
      <c r="AI40" s="62"/>
      <c r="AJ40" s="62"/>
      <c r="AK40" s="62"/>
      <c r="AL40" s="62"/>
      <c r="AM40" s="1" t="s">
        <v>70</v>
      </c>
    </row>
    <row r="42" spans="3:39" ht="14.25">
      <c r="C42" s="21" t="s">
        <v>74</v>
      </c>
      <c r="D42" s="22"/>
      <c r="E42" s="22"/>
      <c r="F42" s="90">
        <v>13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41</v>
      </c>
      <c r="R42" s="90"/>
      <c r="S42" s="90"/>
      <c r="T42" s="90"/>
      <c r="U42" s="22" t="s">
        <v>2</v>
      </c>
      <c r="V42" s="22"/>
    </row>
  </sheetData>
  <mergeCells count="285"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AU42"/>
  <sheetViews>
    <sheetView workbookViewId="0">
      <selection activeCell="B1" sqref="B1:AP1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4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91</v>
      </c>
      <c r="C3" s="92"/>
      <c r="D3" s="92"/>
      <c r="E3" s="92"/>
      <c r="F3" s="92"/>
      <c r="G3" s="52"/>
      <c r="H3" s="52"/>
      <c r="I3" s="61" t="s">
        <v>1</v>
      </c>
      <c r="J3" s="61"/>
      <c r="K3" s="61"/>
      <c r="L3" s="61">
        <v>12563</v>
      </c>
      <c r="M3" s="61"/>
      <c r="N3" s="61"/>
      <c r="O3" s="93" t="s">
        <v>2</v>
      </c>
      <c r="P3" s="93"/>
      <c r="Q3" s="93" t="s">
        <v>3</v>
      </c>
      <c r="R3" s="93"/>
      <c r="S3" s="61">
        <v>13863</v>
      </c>
      <c r="T3" s="61"/>
      <c r="U3" s="61"/>
      <c r="V3" s="61"/>
      <c r="W3" s="93" t="s">
        <v>2</v>
      </c>
      <c r="X3" s="93"/>
      <c r="Y3" s="54" t="s">
        <v>4</v>
      </c>
      <c r="Z3" s="61">
        <f>L3+S3</f>
        <v>26426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54"/>
      <c r="H4" s="7"/>
      <c r="I4" s="61" t="s">
        <v>62</v>
      </c>
      <c r="J4" s="61"/>
      <c r="K4" s="61"/>
      <c r="L4" s="61">
        <v>11204</v>
      </c>
      <c r="M4" s="61"/>
      <c r="N4" s="61"/>
      <c r="O4" s="55"/>
      <c r="P4" s="55"/>
      <c r="Q4" s="93" t="s">
        <v>63</v>
      </c>
      <c r="R4" s="93"/>
      <c r="S4" s="93"/>
      <c r="T4" s="94">
        <v>118.23</v>
      </c>
      <c r="U4" s="94"/>
      <c r="V4" s="94"/>
      <c r="W4" s="94"/>
      <c r="X4" s="55" t="s">
        <v>68</v>
      </c>
      <c r="Y4" s="55"/>
      <c r="Z4" s="55"/>
      <c r="AF4" s="4"/>
      <c r="AH4" s="54"/>
      <c r="AK4" s="52"/>
      <c r="AL4" s="54"/>
      <c r="AM4" s="55"/>
      <c r="AP4" s="52"/>
    </row>
    <row r="5" spans="2:44" ht="18.75" customHeight="1">
      <c r="Z5" s="54"/>
      <c r="AA5" s="54"/>
      <c r="AB5" s="54"/>
      <c r="AC5" s="54"/>
      <c r="AD5" s="61" t="s">
        <v>93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1738</v>
      </c>
      <c r="G8" s="85"/>
      <c r="H8" s="86"/>
      <c r="I8" s="84">
        <v>1853</v>
      </c>
      <c r="J8" s="85"/>
      <c r="K8" s="86"/>
      <c r="L8" s="84">
        <v>2046</v>
      </c>
      <c r="M8" s="85"/>
      <c r="N8" s="86"/>
      <c r="O8" s="84">
        <f t="shared" ref="O8:O32" si="0">I8+L8</f>
        <v>3899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488</v>
      </c>
      <c r="AB8" s="85"/>
      <c r="AC8" s="85"/>
      <c r="AD8" s="85"/>
      <c r="AE8" s="84">
        <v>551</v>
      </c>
      <c r="AF8" s="85"/>
      <c r="AG8" s="85"/>
      <c r="AH8" s="86"/>
      <c r="AI8" s="85">
        <v>596</v>
      </c>
      <c r="AJ8" s="85"/>
      <c r="AK8" s="85"/>
      <c r="AL8" s="86"/>
      <c r="AM8" s="83">
        <f t="shared" ref="AM8:AM30" si="1">AE8+AI8</f>
        <v>1147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103</v>
      </c>
      <c r="G9" s="75"/>
      <c r="H9" s="76"/>
      <c r="I9" s="74">
        <v>93</v>
      </c>
      <c r="J9" s="75"/>
      <c r="K9" s="76"/>
      <c r="L9" s="74">
        <v>80</v>
      </c>
      <c r="M9" s="75"/>
      <c r="N9" s="76"/>
      <c r="O9" s="74">
        <f t="shared" si="0"/>
        <v>173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65</v>
      </c>
      <c r="AF9" s="75"/>
      <c r="AG9" s="75"/>
      <c r="AH9" s="76"/>
      <c r="AI9" s="75">
        <v>72</v>
      </c>
      <c r="AJ9" s="75"/>
      <c r="AK9" s="75"/>
      <c r="AL9" s="76"/>
      <c r="AM9" s="70">
        <f t="shared" si="1"/>
        <v>137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232</v>
      </c>
      <c r="G10" s="75"/>
      <c r="H10" s="76"/>
      <c r="I10" s="74">
        <v>211</v>
      </c>
      <c r="J10" s="75"/>
      <c r="K10" s="76"/>
      <c r="L10" s="74">
        <v>225</v>
      </c>
      <c r="M10" s="75"/>
      <c r="N10" s="76"/>
      <c r="O10" s="74">
        <f t="shared" si="0"/>
        <v>436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288</v>
      </c>
      <c r="AB10" s="75"/>
      <c r="AC10" s="75"/>
      <c r="AD10" s="76"/>
      <c r="AE10" s="74">
        <v>300</v>
      </c>
      <c r="AF10" s="75"/>
      <c r="AG10" s="75"/>
      <c r="AH10" s="76"/>
      <c r="AI10" s="75">
        <v>329</v>
      </c>
      <c r="AJ10" s="75"/>
      <c r="AK10" s="75"/>
      <c r="AL10" s="76"/>
      <c r="AM10" s="70">
        <f t="shared" si="1"/>
        <v>629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111</v>
      </c>
      <c r="G11" s="75"/>
      <c r="H11" s="76"/>
      <c r="I11" s="74">
        <v>107</v>
      </c>
      <c r="J11" s="75"/>
      <c r="K11" s="76"/>
      <c r="L11" s="74">
        <v>123</v>
      </c>
      <c r="M11" s="75"/>
      <c r="N11" s="76"/>
      <c r="O11" s="74">
        <f t="shared" si="0"/>
        <v>230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438</v>
      </c>
      <c r="AB11" s="75"/>
      <c r="AC11" s="75"/>
      <c r="AD11" s="76"/>
      <c r="AE11" s="74">
        <v>485</v>
      </c>
      <c r="AF11" s="75"/>
      <c r="AG11" s="75"/>
      <c r="AH11" s="76"/>
      <c r="AI11" s="75">
        <v>543</v>
      </c>
      <c r="AJ11" s="75"/>
      <c r="AK11" s="75"/>
      <c r="AL11" s="76"/>
      <c r="AM11" s="70">
        <f t="shared" si="1"/>
        <v>1028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142</v>
      </c>
      <c r="G12" s="75"/>
      <c r="H12" s="76"/>
      <c r="I12" s="74">
        <v>153</v>
      </c>
      <c r="J12" s="75"/>
      <c r="K12" s="76"/>
      <c r="L12" s="74">
        <v>153</v>
      </c>
      <c r="M12" s="75"/>
      <c r="N12" s="76"/>
      <c r="O12" s="74">
        <f t="shared" si="0"/>
        <v>306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175</v>
      </c>
      <c r="AB12" s="75"/>
      <c r="AC12" s="75"/>
      <c r="AD12" s="76"/>
      <c r="AE12" s="74">
        <v>177</v>
      </c>
      <c r="AF12" s="75"/>
      <c r="AG12" s="75"/>
      <c r="AH12" s="76"/>
      <c r="AI12" s="75">
        <v>201</v>
      </c>
      <c r="AJ12" s="75"/>
      <c r="AK12" s="75"/>
      <c r="AL12" s="76"/>
      <c r="AM12" s="70">
        <f t="shared" si="1"/>
        <v>378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81</v>
      </c>
      <c r="G13" s="75"/>
      <c r="H13" s="76"/>
      <c r="I13" s="74">
        <v>77</v>
      </c>
      <c r="J13" s="75"/>
      <c r="K13" s="76"/>
      <c r="L13" s="74">
        <v>86</v>
      </c>
      <c r="M13" s="75"/>
      <c r="N13" s="76"/>
      <c r="O13" s="74">
        <f t="shared" si="0"/>
        <v>163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134</v>
      </c>
      <c r="AB13" s="75"/>
      <c r="AC13" s="75"/>
      <c r="AD13" s="76"/>
      <c r="AE13" s="74">
        <v>138</v>
      </c>
      <c r="AF13" s="75"/>
      <c r="AG13" s="75"/>
      <c r="AH13" s="76"/>
      <c r="AI13" s="75">
        <v>139</v>
      </c>
      <c r="AJ13" s="75"/>
      <c r="AK13" s="75"/>
      <c r="AL13" s="76"/>
      <c r="AM13" s="70">
        <f t="shared" si="1"/>
        <v>277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4</v>
      </c>
      <c r="M14" s="75"/>
      <c r="N14" s="76"/>
      <c r="O14" s="74">
        <f t="shared" si="0"/>
        <v>11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1441</v>
      </c>
      <c r="AB14" s="75"/>
      <c r="AC14" s="75"/>
      <c r="AD14" s="76"/>
      <c r="AE14" s="74">
        <v>1435</v>
      </c>
      <c r="AF14" s="75"/>
      <c r="AG14" s="75"/>
      <c r="AH14" s="76"/>
      <c r="AI14" s="75">
        <v>1593</v>
      </c>
      <c r="AJ14" s="75"/>
      <c r="AK14" s="75"/>
      <c r="AL14" s="76"/>
      <c r="AM14" s="70">
        <f t="shared" si="1"/>
        <v>3028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257</v>
      </c>
      <c r="G15" s="75"/>
      <c r="H15" s="76"/>
      <c r="I15" s="74">
        <v>270</v>
      </c>
      <c r="J15" s="75"/>
      <c r="K15" s="76"/>
      <c r="L15" s="74">
        <v>308</v>
      </c>
      <c r="M15" s="75"/>
      <c r="N15" s="76"/>
      <c r="O15" s="74">
        <f t="shared" si="0"/>
        <v>578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8</v>
      </c>
      <c r="AB15" s="75"/>
      <c r="AC15" s="75"/>
      <c r="AD15" s="76"/>
      <c r="AE15" s="74">
        <v>3</v>
      </c>
      <c r="AF15" s="75"/>
      <c r="AG15" s="75"/>
      <c r="AH15" s="76"/>
      <c r="AI15" s="75">
        <v>11</v>
      </c>
      <c r="AJ15" s="75"/>
      <c r="AK15" s="75"/>
      <c r="AL15" s="76"/>
      <c r="AM15" s="70">
        <f t="shared" si="1"/>
        <v>14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241</v>
      </c>
      <c r="G16" s="75"/>
      <c r="H16" s="76"/>
      <c r="I16" s="74">
        <v>226</v>
      </c>
      <c r="J16" s="75"/>
      <c r="K16" s="76"/>
      <c r="L16" s="74">
        <v>257</v>
      </c>
      <c r="M16" s="75"/>
      <c r="N16" s="76"/>
      <c r="O16" s="74">
        <f t="shared" si="0"/>
        <v>483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59</v>
      </c>
      <c r="AB16" s="75"/>
      <c r="AC16" s="75"/>
      <c r="AD16" s="76"/>
      <c r="AE16" s="74">
        <v>46</v>
      </c>
      <c r="AF16" s="75"/>
      <c r="AG16" s="75"/>
      <c r="AH16" s="76"/>
      <c r="AI16" s="75">
        <v>59</v>
      </c>
      <c r="AJ16" s="75"/>
      <c r="AK16" s="75"/>
      <c r="AL16" s="76"/>
      <c r="AM16" s="70">
        <f t="shared" si="1"/>
        <v>105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105</v>
      </c>
      <c r="G17" s="75"/>
      <c r="H17" s="76"/>
      <c r="I17" s="74">
        <v>144</v>
      </c>
      <c r="J17" s="75"/>
      <c r="K17" s="76"/>
      <c r="L17" s="74">
        <v>174</v>
      </c>
      <c r="M17" s="75"/>
      <c r="N17" s="76"/>
      <c r="O17" s="74">
        <f t="shared" si="0"/>
        <v>318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271</v>
      </c>
      <c r="AB17" s="75"/>
      <c r="AC17" s="75"/>
      <c r="AD17" s="76"/>
      <c r="AE17" s="74">
        <v>232</v>
      </c>
      <c r="AF17" s="75"/>
      <c r="AG17" s="75"/>
      <c r="AH17" s="76"/>
      <c r="AI17" s="75">
        <v>291</v>
      </c>
      <c r="AJ17" s="75"/>
      <c r="AK17" s="75"/>
      <c r="AL17" s="76"/>
      <c r="AM17" s="70">
        <f t="shared" si="1"/>
        <v>523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151</v>
      </c>
      <c r="G18" s="75"/>
      <c r="H18" s="76"/>
      <c r="I18" s="74">
        <v>173</v>
      </c>
      <c r="J18" s="75"/>
      <c r="K18" s="76"/>
      <c r="L18" s="74">
        <v>197</v>
      </c>
      <c r="M18" s="75"/>
      <c r="N18" s="76"/>
      <c r="O18" s="74">
        <f t="shared" si="0"/>
        <v>370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247</v>
      </c>
      <c r="AB18" s="75"/>
      <c r="AC18" s="75"/>
      <c r="AD18" s="76"/>
      <c r="AE18" s="74">
        <v>203</v>
      </c>
      <c r="AF18" s="75"/>
      <c r="AG18" s="75"/>
      <c r="AH18" s="76"/>
      <c r="AI18" s="75">
        <v>215</v>
      </c>
      <c r="AJ18" s="75"/>
      <c r="AK18" s="75"/>
      <c r="AL18" s="76"/>
      <c r="AM18" s="70">
        <f t="shared" si="1"/>
        <v>418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164</v>
      </c>
      <c r="G19" s="75"/>
      <c r="H19" s="76"/>
      <c r="I19" s="74">
        <v>151</v>
      </c>
      <c r="J19" s="75"/>
      <c r="K19" s="76"/>
      <c r="L19" s="74">
        <v>174</v>
      </c>
      <c r="M19" s="75"/>
      <c r="N19" s="76"/>
      <c r="O19" s="74">
        <f t="shared" si="0"/>
        <v>325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75</v>
      </c>
      <c r="AB19" s="75"/>
      <c r="AC19" s="75"/>
      <c r="AD19" s="76"/>
      <c r="AE19" s="74">
        <v>54</v>
      </c>
      <c r="AF19" s="75"/>
      <c r="AG19" s="75"/>
      <c r="AH19" s="76"/>
      <c r="AI19" s="75">
        <v>69</v>
      </c>
      <c r="AJ19" s="75"/>
      <c r="AK19" s="75"/>
      <c r="AL19" s="76"/>
      <c r="AM19" s="70">
        <f t="shared" si="1"/>
        <v>123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80</v>
      </c>
      <c r="G20" s="75"/>
      <c r="H20" s="76"/>
      <c r="I20" s="74">
        <v>78</v>
      </c>
      <c r="J20" s="75"/>
      <c r="K20" s="76"/>
      <c r="L20" s="74">
        <v>75</v>
      </c>
      <c r="M20" s="75"/>
      <c r="N20" s="76"/>
      <c r="O20" s="74">
        <f t="shared" si="0"/>
        <v>153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122</v>
      </c>
      <c r="AB20" s="75"/>
      <c r="AC20" s="75"/>
      <c r="AD20" s="76"/>
      <c r="AE20" s="74">
        <v>109</v>
      </c>
      <c r="AF20" s="75"/>
      <c r="AG20" s="75"/>
      <c r="AH20" s="76"/>
      <c r="AI20" s="75">
        <v>139</v>
      </c>
      <c r="AJ20" s="75"/>
      <c r="AK20" s="75"/>
      <c r="AL20" s="76"/>
      <c r="AM20" s="70">
        <f t="shared" si="1"/>
        <v>248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71</v>
      </c>
      <c r="G21" s="75"/>
      <c r="H21" s="76"/>
      <c r="I21" s="74">
        <v>48</v>
      </c>
      <c r="J21" s="75"/>
      <c r="K21" s="76"/>
      <c r="L21" s="74">
        <v>65</v>
      </c>
      <c r="M21" s="75"/>
      <c r="N21" s="76"/>
      <c r="O21" s="74">
        <f t="shared" si="0"/>
        <v>113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131</v>
      </c>
      <c r="AB21" s="75"/>
      <c r="AC21" s="75"/>
      <c r="AD21" s="76"/>
      <c r="AE21" s="74">
        <v>121</v>
      </c>
      <c r="AF21" s="75"/>
      <c r="AG21" s="75"/>
      <c r="AH21" s="76"/>
      <c r="AI21" s="75">
        <v>141</v>
      </c>
      <c r="AJ21" s="75"/>
      <c r="AK21" s="75"/>
      <c r="AL21" s="76"/>
      <c r="AM21" s="70">
        <f t="shared" si="1"/>
        <v>262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42</v>
      </c>
      <c r="G22" s="75"/>
      <c r="H22" s="76"/>
      <c r="I22" s="74">
        <v>41</v>
      </c>
      <c r="J22" s="75"/>
      <c r="K22" s="76"/>
      <c r="L22" s="74">
        <v>44</v>
      </c>
      <c r="M22" s="75"/>
      <c r="N22" s="76"/>
      <c r="O22" s="74">
        <f t="shared" si="0"/>
        <v>85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252</v>
      </c>
      <c r="AB22" s="75"/>
      <c r="AC22" s="75"/>
      <c r="AD22" s="76"/>
      <c r="AE22" s="74">
        <v>270</v>
      </c>
      <c r="AF22" s="75"/>
      <c r="AG22" s="75"/>
      <c r="AH22" s="76"/>
      <c r="AI22" s="75">
        <v>319</v>
      </c>
      <c r="AJ22" s="75"/>
      <c r="AK22" s="75"/>
      <c r="AL22" s="76"/>
      <c r="AM22" s="70">
        <f t="shared" si="1"/>
        <v>589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199</v>
      </c>
      <c r="G23" s="75"/>
      <c r="H23" s="76"/>
      <c r="I23" s="74">
        <v>175</v>
      </c>
      <c r="J23" s="75"/>
      <c r="K23" s="76"/>
      <c r="L23" s="74">
        <v>196</v>
      </c>
      <c r="M23" s="75"/>
      <c r="N23" s="76"/>
      <c r="O23" s="74">
        <f t="shared" si="0"/>
        <v>371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18</v>
      </c>
      <c r="AB23" s="75"/>
      <c r="AC23" s="75"/>
      <c r="AD23" s="76"/>
      <c r="AE23" s="74">
        <v>12</v>
      </c>
      <c r="AF23" s="75"/>
      <c r="AG23" s="75"/>
      <c r="AH23" s="76"/>
      <c r="AI23" s="75">
        <v>16</v>
      </c>
      <c r="AJ23" s="75"/>
      <c r="AK23" s="75"/>
      <c r="AL23" s="76"/>
      <c r="AM23" s="70">
        <f t="shared" si="1"/>
        <v>28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227</v>
      </c>
      <c r="G24" s="75"/>
      <c r="H24" s="76"/>
      <c r="I24" s="74">
        <v>256</v>
      </c>
      <c r="J24" s="75"/>
      <c r="K24" s="76"/>
      <c r="L24" s="74">
        <v>247</v>
      </c>
      <c r="M24" s="75"/>
      <c r="N24" s="76"/>
      <c r="O24" s="74">
        <f t="shared" si="0"/>
        <v>503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160</v>
      </c>
      <c r="AB24" s="75"/>
      <c r="AC24" s="75"/>
      <c r="AD24" s="76"/>
      <c r="AE24" s="74">
        <v>156</v>
      </c>
      <c r="AF24" s="75"/>
      <c r="AG24" s="75"/>
      <c r="AH24" s="76"/>
      <c r="AI24" s="75">
        <v>153</v>
      </c>
      <c r="AJ24" s="75"/>
      <c r="AK24" s="75"/>
      <c r="AL24" s="76"/>
      <c r="AM24" s="70">
        <f t="shared" si="1"/>
        <v>309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201</v>
      </c>
      <c r="G25" s="75"/>
      <c r="H25" s="76"/>
      <c r="I25" s="74">
        <v>184</v>
      </c>
      <c r="J25" s="75"/>
      <c r="K25" s="76"/>
      <c r="L25" s="74">
        <v>208</v>
      </c>
      <c r="M25" s="75"/>
      <c r="N25" s="76"/>
      <c r="O25" s="74">
        <f t="shared" si="0"/>
        <v>392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243</v>
      </c>
      <c r="AB25" s="75"/>
      <c r="AC25" s="75"/>
      <c r="AD25" s="76"/>
      <c r="AE25" s="74">
        <v>194</v>
      </c>
      <c r="AF25" s="75"/>
      <c r="AG25" s="75"/>
      <c r="AH25" s="76"/>
      <c r="AI25" s="75">
        <v>211</v>
      </c>
      <c r="AJ25" s="75"/>
      <c r="AK25" s="75"/>
      <c r="AL25" s="76"/>
      <c r="AM25" s="70">
        <f t="shared" si="1"/>
        <v>405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179</v>
      </c>
      <c r="G26" s="75"/>
      <c r="H26" s="76"/>
      <c r="I26" s="74">
        <v>168</v>
      </c>
      <c r="J26" s="75"/>
      <c r="K26" s="76"/>
      <c r="L26" s="74">
        <v>209</v>
      </c>
      <c r="M26" s="75"/>
      <c r="N26" s="76"/>
      <c r="O26" s="74">
        <f t="shared" si="0"/>
        <v>377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162</v>
      </c>
      <c r="AB26" s="75"/>
      <c r="AC26" s="75"/>
      <c r="AD26" s="76"/>
      <c r="AE26" s="74">
        <v>151</v>
      </c>
      <c r="AF26" s="75"/>
      <c r="AG26" s="75"/>
      <c r="AH26" s="76"/>
      <c r="AI26" s="75">
        <v>165</v>
      </c>
      <c r="AJ26" s="75"/>
      <c r="AK26" s="75"/>
      <c r="AL26" s="76"/>
      <c r="AM26" s="70">
        <f t="shared" si="1"/>
        <v>316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145</v>
      </c>
      <c r="G27" s="75"/>
      <c r="H27" s="76"/>
      <c r="I27" s="74">
        <v>139</v>
      </c>
      <c r="J27" s="75"/>
      <c r="K27" s="76"/>
      <c r="L27" s="74">
        <v>168</v>
      </c>
      <c r="M27" s="75"/>
      <c r="N27" s="76"/>
      <c r="O27" s="74">
        <f t="shared" si="0"/>
        <v>307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197</v>
      </c>
      <c r="AB27" s="75"/>
      <c r="AC27" s="75"/>
      <c r="AD27" s="76"/>
      <c r="AE27" s="74">
        <v>171</v>
      </c>
      <c r="AF27" s="75"/>
      <c r="AG27" s="75"/>
      <c r="AH27" s="76"/>
      <c r="AI27" s="75">
        <v>141</v>
      </c>
      <c r="AJ27" s="75"/>
      <c r="AK27" s="75"/>
      <c r="AL27" s="76"/>
      <c r="AM27" s="70">
        <f t="shared" si="1"/>
        <v>312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63</v>
      </c>
      <c r="G28" s="75"/>
      <c r="H28" s="76"/>
      <c r="I28" s="74">
        <v>56</v>
      </c>
      <c r="J28" s="75"/>
      <c r="K28" s="76"/>
      <c r="L28" s="74">
        <v>71</v>
      </c>
      <c r="M28" s="75"/>
      <c r="N28" s="76"/>
      <c r="O28" s="74">
        <f t="shared" si="0"/>
        <v>127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229</v>
      </c>
      <c r="AB28" s="75"/>
      <c r="AC28" s="75"/>
      <c r="AD28" s="76"/>
      <c r="AE28" s="74">
        <v>202</v>
      </c>
      <c r="AF28" s="75"/>
      <c r="AG28" s="75"/>
      <c r="AH28" s="76"/>
      <c r="AI28" s="75">
        <v>233</v>
      </c>
      <c r="AJ28" s="75"/>
      <c r="AK28" s="75"/>
      <c r="AL28" s="76"/>
      <c r="AM28" s="70">
        <f t="shared" si="1"/>
        <v>435</v>
      </c>
      <c r="AN28" s="70"/>
      <c r="AO28" s="70"/>
      <c r="AP28" s="70"/>
      <c r="AR28" s="53"/>
      <c r="AS28" s="53" t="s">
        <v>49</v>
      </c>
      <c r="AT28" s="53" t="s">
        <v>50</v>
      </c>
      <c r="AU28" s="53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84</v>
      </c>
      <c r="G29" s="75"/>
      <c r="H29" s="76"/>
      <c r="I29" s="74">
        <v>78</v>
      </c>
      <c r="J29" s="75"/>
      <c r="K29" s="76"/>
      <c r="L29" s="74">
        <v>101</v>
      </c>
      <c r="M29" s="75"/>
      <c r="N29" s="76"/>
      <c r="O29" s="74">
        <f t="shared" si="0"/>
        <v>179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223</v>
      </c>
      <c r="AB29" s="75"/>
      <c r="AC29" s="75"/>
      <c r="AD29" s="76"/>
      <c r="AE29" s="74">
        <v>245</v>
      </c>
      <c r="AF29" s="75"/>
      <c r="AG29" s="75"/>
      <c r="AH29" s="76"/>
      <c r="AI29" s="75">
        <v>185</v>
      </c>
      <c r="AJ29" s="75"/>
      <c r="AK29" s="75"/>
      <c r="AL29" s="76"/>
      <c r="AM29" s="70">
        <f t="shared" si="1"/>
        <v>430</v>
      </c>
      <c r="AN29" s="70"/>
      <c r="AO29" s="70"/>
      <c r="AP29" s="70"/>
      <c r="AR29" s="53" t="s">
        <v>1</v>
      </c>
      <c r="AS29" s="5">
        <f>AE31</f>
        <v>12713</v>
      </c>
      <c r="AT29" s="5">
        <v>4325</v>
      </c>
      <c r="AU29" s="6">
        <f>IF(OR(AS29=0,AT29=0),"",ROUNDDOWN(AT29/AS29,4))</f>
        <v>0.3402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1511</v>
      </c>
      <c r="G30" s="75"/>
      <c r="H30" s="76"/>
      <c r="I30" s="74">
        <v>1611</v>
      </c>
      <c r="J30" s="75"/>
      <c r="K30" s="76"/>
      <c r="L30" s="74">
        <v>1731</v>
      </c>
      <c r="M30" s="75"/>
      <c r="N30" s="76"/>
      <c r="O30" s="74">
        <f t="shared" si="0"/>
        <v>3342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42</v>
      </c>
      <c r="AB30" s="75"/>
      <c r="AC30" s="75"/>
      <c r="AD30" s="76"/>
      <c r="AE30" s="74">
        <v>45</v>
      </c>
      <c r="AF30" s="75"/>
      <c r="AG30" s="75"/>
      <c r="AH30" s="76"/>
      <c r="AI30" s="75">
        <v>48</v>
      </c>
      <c r="AJ30" s="75"/>
      <c r="AK30" s="75"/>
      <c r="AL30" s="76"/>
      <c r="AM30" s="70">
        <f t="shared" si="1"/>
        <v>93</v>
      </c>
      <c r="AN30" s="70"/>
      <c r="AO30" s="70"/>
      <c r="AP30" s="70"/>
      <c r="AR30" s="53" t="s">
        <v>3</v>
      </c>
      <c r="AS30" s="5">
        <f>AI31</f>
        <v>13955</v>
      </c>
      <c r="AT30" s="5">
        <v>5901</v>
      </c>
      <c r="AU30" s="6">
        <f>IF(OR(AS30=0,AT30=0),"",ROUNDDOWN(AT30/AS30,4))</f>
        <v>0.42280000000000001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554</v>
      </c>
      <c r="G31" s="75"/>
      <c r="H31" s="76"/>
      <c r="I31" s="74">
        <v>603</v>
      </c>
      <c r="J31" s="75"/>
      <c r="K31" s="76"/>
      <c r="L31" s="74">
        <v>650</v>
      </c>
      <c r="M31" s="75"/>
      <c r="N31" s="76"/>
      <c r="O31" s="74">
        <f t="shared" si="0"/>
        <v>1253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12611</v>
      </c>
      <c r="AB31" s="75"/>
      <c r="AC31" s="75"/>
      <c r="AD31" s="76"/>
      <c r="AE31" s="74">
        <f>SUM(I8:K32,AE8:AH30)</f>
        <v>12713</v>
      </c>
      <c r="AF31" s="75"/>
      <c r="AG31" s="75"/>
      <c r="AH31" s="76"/>
      <c r="AI31" s="74">
        <f>SUM(L8:N32,AI8:AL30)</f>
        <v>13955</v>
      </c>
      <c r="AJ31" s="75"/>
      <c r="AK31" s="75"/>
      <c r="AL31" s="76"/>
      <c r="AM31" s="70">
        <f>AE31+AI31</f>
        <v>26668</v>
      </c>
      <c r="AN31" s="70"/>
      <c r="AO31" s="70"/>
      <c r="AP31" s="70"/>
      <c r="AR31" s="53" t="s">
        <v>4</v>
      </c>
      <c r="AS31" s="5">
        <f>AM31</f>
        <v>26668</v>
      </c>
      <c r="AT31" s="5">
        <f>AT29+AT30</f>
        <v>10226</v>
      </c>
      <c r="AU31" s="6">
        <f>IF(OR(AS31=0,AT31=0),"",ROUNDDOWN(AT31/AS31,4))</f>
        <v>0.38340000000000002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458</v>
      </c>
      <c r="G32" s="67"/>
      <c r="H32" s="68"/>
      <c r="I32" s="66">
        <v>446</v>
      </c>
      <c r="J32" s="67"/>
      <c r="K32" s="68"/>
      <c r="L32" s="66">
        <v>494</v>
      </c>
      <c r="M32" s="67"/>
      <c r="N32" s="68"/>
      <c r="O32" s="66">
        <f t="shared" si="0"/>
        <v>940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52" t="s">
        <v>59</v>
      </c>
      <c r="E34" s="77">
        <f>AM31-H29.1!AM31</f>
        <v>-57</v>
      </c>
      <c r="F34" s="77"/>
      <c r="G34" s="1" t="s">
        <v>2</v>
      </c>
      <c r="L34" s="1" t="s">
        <v>60</v>
      </c>
      <c r="O34" s="60">
        <v>-475</v>
      </c>
      <c r="P34" s="60"/>
      <c r="Q34" s="60"/>
      <c r="R34" s="60"/>
      <c r="S34" s="1" t="s">
        <v>2</v>
      </c>
      <c r="AG34" s="52" t="s">
        <v>61</v>
      </c>
      <c r="AH34" s="61">
        <f>AT31</f>
        <v>10226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52" t="s">
        <v>59</v>
      </c>
      <c r="E36" s="60">
        <f>AA31-H29.1!AA31</f>
        <v>-11</v>
      </c>
      <c r="F36" s="60"/>
      <c r="G36" s="1" t="s">
        <v>62</v>
      </c>
      <c r="L36" s="1" t="s">
        <v>60</v>
      </c>
      <c r="O36" s="60">
        <v>-25</v>
      </c>
      <c r="P36" s="60"/>
      <c r="Q36" s="60"/>
      <c r="R36" s="60"/>
      <c r="S36" s="1" t="s">
        <v>62</v>
      </c>
      <c r="Y36" s="1" t="s">
        <v>69</v>
      </c>
      <c r="AG36" s="52" t="s">
        <v>1</v>
      </c>
      <c r="AH36" s="61">
        <f>AT29</f>
        <v>4325</v>
      </c>
      <c r="AI36" s="61"/>
      <c r="AJ36" s="61"/>
      <c r="AK36" s="61"/>
      <c r="AL36" s="61"/>
      <c r="AM36" s="1" t="s">
        <v>2</v>
      </c>
    </row>
    <row r="37" spans="3:39" ht="6" customHeight="1">
      <c r="AG37" s="52"/>
    </row>
    <row r="38" spans="3:39" ht="18.75" customHeight="1">
      <c r="C38" s="55" t="s">
        <v>65</v>
      </c>
      <c r="AG38" s="52" t="s">
        <v>3</v>
      </c>
      <c r="AH38" s="61">
        <f>AT30</f>
        <v>5901</v>
      </c>
      <c r="AI38" s="61"/>
      <c r="AJ38" s="61"/>
      <c r="AK38" s="61"/>
      <c r="AL38" s="61"/>
      <c r="AM38" s="1" t="s">
        <v>2</v>
      </c>
    </row>
    <row r="39" spans="3:39" ht="6" customHeight="1">
      <c r="AG39" s="52"/>
    </row>
    <row r="40" spans="3:39" ht="18.75" customHeight="1">
      <c r="C40" s="8" t="s">
        <v>66</v>
      </c>
      <c r="AG40" s="52" t="s">
        <v>51</v>
      </c>
      <c r="AH40" s="62">
        <f>IF(OR(AH34=0,AM31=0),"",ROUNDDOWN(AH34/AM31*100,2))</f>
        <v>38.340000000000003</v>
      </c>
      <c r="AI40" s="62"/>
      <c r="AJ40" s="62"/>
      <c r="AK40" s="62"/>
      <c r="AL40" s="62"/>
      <c r="AM40" s="1" t="s">
        <v>70</v>
      </c>
    </row>
    <row r="42" spans="3:39" ht="14.25">
      <c r="C42" s="21" t="s">
        <v>74</v>
      </c>
      <c r="D42" s="22"/>
      <c r="E42" s="22"/>
      <c r="F42" s="90">
        <v>10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32</v>
      </c>
      <c r="R42" s="90"/>
      <c r="S42" s="90"/>
      <c r="T42" s="90"/>
      <c r="U42" s="22" t="s">
        <v>2</v>
      </c>
      <c r="V42" s="22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</mergeCells>
  <phoneticPr fontId="1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U42"/>
  <sheetViews>
    <sheetView tabSelected="1" topLeftCell="A4" workbookViewId="0">
      <selection activeCell="AT45" sqref="AT4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6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57"/>
      <c r="H3" s="57"/>
      <c r="I3" s="61" t="s">
        <v>1</v>
      </c>
      <c r="J3" s="61"/>
      <c r="K3" s="61"/>
      <c r="L3" s="61">
        <v>13438</v>
      </c>
      <c r="M3" s="61"/>
      <c r="N3" s="61"/>
      <c r="O3" s="93" t="s">
        <v>2</v>
      </c>
      <c r="P3" s="93"/>
      <c r="Q3" s="93" t="s">
        <v>3</v>
      </c>
      <c r="R3" s="93"/>
      <c r="S3" s="61">
        <v>15206</v>
      </c>
      <c r="T3" s="61"/>
      <c r="U3" s="61"/>
      <c r="V3" s="61"/>
      <c r="W3" s="93" t="s">
        <v>2</v>
      </c>
      <c r="X3" s="93"/>
      <c r="Y3" s="56" t="s">
        <v>4</v>
      </c>
      <c r="Z3" s="61">
        <v>28644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56"/>
      <c r="H4" s="7"/>
      <c r="I4" s="61" t="s">
        <v>62</v>
      </c>
      <c r="J4" s="61"/>
      <c r="K4" s="61"/>
      <c r="L4" s="61">
        <v>11525</v>
      </c>
      <c r="M4" s="61"/>
      <c r="N4" s="61"/>
      <c r="O4" s="58"/>
      <c r="P4" s="58"/>
      <c r="Q4" s="93" t="s">
        <v>63</v>
      </c>
      <c r="R4" s="93"/>
      <c r="S4" s="93"/>
      <c r="T4" s="94">
        <v>118.3</v>
      </c>
      <c r="U4" s="94"/>
      <c r="V4" s="94"/>
      <c r="W4" s="94"/>
      <c r="X4" s="58" t="s">
        <v>97</v>
      </c>
      <c r="Y4" s="58"/>
      <c r="Z4" s="58"/>
      <c r="AF4" s="4"/>
      <c r="AH4" s="56"/>
      <c r="AK4" s="57"/>
      <c r="AL4" s="56"/>
      <c r="AM4" s="58"/>
      <c r="AP4" s="57"/>
    </row>
    <row r="5" spans="2:44" ht="18.75" customHeight="1">
      <c r="Z5" s="56"/>
      <c r="AA5" s="56"/>
      <c r="AB5" s="56"/>
      <c r="AC5" s="56"/>
      <c r="AD5" s="61" t="s">
        <v>94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1727</v>
      </c>
      <c r="G8" s="85"/>
      <c r="H8" s="86"/>
      <c r="I8" s="84">
        <v>1835</v>
      </c>
      <c r="J8" s="85"/>
      <c r="K8" s="86"/>
      <c r="L8" s="84">
        <v>2028</v>
      </c>
      <c r="M8" s="85"/>
      <c r="N8" s="86"/>
      <c r="O8" s="84">
        <f>I8+L8</f>
        <v>3863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486</v>
      </c>
      <c r="AB8" s="85"/>
      <c r="AC8" s="85"/>
      <c r="AD8" s="85"/>
      <c r="AE8" s="84">
        <v>546</v>
      </c>
      <c r="AF8" s="85"/>
      <c r="AG8" s="85"/>
      <c r="AH8" s="86"/>
      <c r="AI8" s="85">
        <v>592</v>
      </c>
      <c r="AJ8" s="85"/>
      <c r="AK8" s="85"/>
      <c r="AL8" s="86"/>
      <c r="AM8" s="83">
        <f>AE8+AI8</f>
        <v>1138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100</v>
      </c>
      <c r="G9" s="75"/>
      <c r="H9" s="76"/>
      <c r="I9" s="74">
        <v>91</v>
      </c>
      <c r="J9" s="75"/>
      <c r="K9" s="76"/>
      <c r="L9" s="74">
        <v>78</v>
      </c>
      <c r="M9" s="75"/>
      <c r="N9" s="76"/>
      <c r="O9" s="74">
        <f>I9+L9</f>
        <v>169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65</v>
      </c>
      <c r="AF9" s="75"/>
      <c r="AG9" s="75"/>
      <c r="AH9" s="76"/>
      <c r="AI9" s="75">
        <v>71</v>
      </c>
      <c r="AJ9" s="75"/>
      <c r="AK9" s="75"/>
      <c r="AL9" s="76"/>
      <c r="AM9" s="70">
        <f>AE9+AI9</f>
        <v>136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230</v>
      </c>
      <c r="G10" s="75"/>
      <c r="H10" s="76"/>
      <c r="I10" s="74">
        <v>206</v>
      </c>
      <c r="J10" s="75"/>
      <c r="K10" s="76"/>
      <c r="L10" s="74">
        <v>225</v>
      </c>
      <c r="M10" s="75"/>
      <c r="N10" s="76"/>
      <c r="O10" s="74">
        <f>I10+L10</f>
        <v>431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285</v>
      </c>
      <c r="AB10" s="75"/>
      <c r="AC10" s="75"/>
      <c r="AD10" s="76"/>
      <c r="AE10" s="74">
        <v>301</v>
      </c>
      <c r="AF10" s="75"/>
      <c r="AG10" s="75"/>
      <c r="AH10" s="76"/>
      <c r="AI10" s="75">
        <v>326</v>
      </c>
      <c r="AJ10" s="75"/>
      <c r="AK10" s="75"/>
      <c r="AL10" s="76"/>
      <c r="AM10" s="70">
        <f>AE10+AI10</f>
        <v>627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107</v>
      </c>
      <c r="G11" s="75"/>
      <c r="H11" s="76"/>
      <c r="I11" s="74">
        <v>105</v>
      </c>
      <c r="J11" s="75"/>
      <c r="K11" s="76"/>
      <c r="L11" s="74">
        <v>121</v>
      </c>
      <c r="M11" s="75"/>
      <c r="N11" s="76"/>
      <c r="O11" s="74">
        <f>I11+L11</f>
        <v>226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438</v>
      </c>
      <c r="AB11" s="75"/>
      <c r="AC11" s="75"/>
      <c r="AD11" s="76"/>
      <c r="AE11" s="74">
        <v>484</v>
      </c>
      <c r="AF11" s="75"/>
      <c r="AG11" s="75"/>
      <c r="AH11" s="76"/>
      <c r="AI11" s="75">
        <v>540</v>
      </c>
      <c r="AJ11" s="75"/>
      <c r="AK11" s="75"/>
      <c r="AL11" s="76"/>
      <c r="AM11" s="70">
        <f>AE11+AI11</f>
        <v>1024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146</v>
      </c>
      <c r="G12" s="75"/>
      <c r="H12" s="76"/>
      <c r="I12" s="74">
        <v>157</v>
      </c>
      <c r="J12" s="75"/>
      <c r="K12" s="76"/>
      <c r="L12" s="74">
        <v>156</v>
      </c>
      <c r="M12" s="75"/>
      <c r="N12" s="76"/>
      <c r="O12" s="74">
        <f>I12+L12</f>
        <v>313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175</v>
      </c>
      <c r="AB12" s="75"/>
      <c r="AC12" s="75"/>
      <c r="AD12" s="76"/>
      <c r="AE12" s="74">
        <v>177</v>
      </c>
      <c r="AF12" s="75"/>
      <c r="AG12" s="75"/>
      <c r="AH12" s="76"/>
      <c r="AI12" s="75">
        <v>201</v>
      </c>
      <c r="AJ12" s="75"/>
      <c r="AK12" s="75"/>
      <c r="AL12" s="76"/>
      <c r="AM12" s="70">
        <f>AE12+AI12</f>
        <v>378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83</v>
      </c>
      <c r="G13" s="75"/>
      <c r="H13" s="76"/>
      <c r="I13" s="74">
        <v>79</v>
      </c>
      <c r="J13" s="75"/>
      <c r="K13" s="76"/>
      <c r="L13" s="74">
        <v>85</v>
      </c>
      <c r="M13" s="75"/>
      <c r="N13" s="76"/>
      <c r="O13" s="74">
        <f>I13+L13</f>
        <v>164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134</v>
      </c>
      <c r="AB13" s="75"/>
      <c r="AC13" s="75"/>
      <c r="AD13" s="76"/>
      <c r="AE13" s="74">
        <v>139</v>
      </c>
      <c r="AF13" s="75"/>
      <c r="AG13" s="75"/>
      <c r="AH13" s="76"/>
      <c r="AI13" s="75">
        <v>139</v>
      </c>
      <c r="AJ13" s="75"/>
      <c r="AK13" s="75"/>
      <c r="AL13" s="76"/>
      <c r="AM13" s="70">
        <f>AE13+AI13</f>
        <v>278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4</v>
      </c>
      <c r="M14" s="75"/>
      <c r="N14" s="76"/>
      <c r="O14" s="74">
        <f>I14+L14</f>
        <v>11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1443</v>
      </c>
      <c r="AB14" s="75"/>
      <c r="AC14" s="75"/>
      <c r="AD14" s="76"/>
      <c r="AE14" s="74">
        <v>1425</v>
      </c>
      <c r="AF14" s="75"/>
      <c r="AG14" s="75"/>
      <c r="AH14" s="76"/>
      <c r="AI14" s="75">
        <v>1587</v>
      </c>
      <c r="AJ14" s="75"/>
      <c r="AK14" s="75"/>
      <c r="AL14" s="76"/>
      <c r="AM14" s="70">
        <f>AE14+AI14</f>
        <v>3012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256</v>
      </c>
      <c r="G15" s="75"/>
      <c r="H15" s="76"/>
      <c r="I15" s="74">
        <v>267</v>
      </c>
      <c r="J15" s="75"/>
      <c r="K15" s="76"/>
      <c r="L15" s="74">
        <v>305</v>
      </c>
      <c r="M15" s="75"/>
      <c r="N15" s="76"/>
      <c r="O15" s="74">
        <f>I15+L15</f>
        <v>572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8</v>
      </c>
      <c r="AB15" s="75"/>
      <c r="AC15" s="75"/>
      <c r="AD15" s="76"/>
      <c r="AE15" s="74">
        <v>3</v>
      </c>
      <c r="AF15" s="75"/>
      <c r="AG15" s="75"/>
      <c r="AH15" s="76"/>
      <c r="AI15" s="75">
        <v>11</v>
      </c>
      <c r="AJ15" s="75"/>
      <c r="AK15" s="75"/>
      <c r="AL15" s="76"/>
      <c r="AM15" s="70">
        <f>AE15+AI15</f>
        <v>14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245</v>
      </c>
      <c r="G16" s="75"/>
      <c r="H16" s="76"/>
      <c r="I16" s="74">
        <v>229</v>
      </c>
      <c r="J16" s="75"/>
      <c r="K16" s="76"/>
      <c r="L16" s="74">
        <v>260</v>
      </c>
      <c r="M16" s="75"/>
      <c r="N16" s="76"/>
      <c r="O16" s="74">
        <f>I16+L16</f>
        <v>489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59</v>
      </c>
      <c r="AB16" s="75"/>
      <c r="AC16" s="75"/>
      <c r="AD16" s="76"/>
      <c r="AE16" s="74">
        <v>46</v>
      </c>
      <c r="AF16" s="75"/>
      <c r="AG16" s="75"/>
      <c r="AH16" s="76"/>
      <c r="AI16" s="75">
        <v>59</v>
      </c>
      <c r="AJ16" s="75"/>
      <c r="AK16" s="75"/>
      <c r="AL16" s="76"/>
      <c r="AM16" s="70">
        <f>AE16+AI16</f>
        <v>105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106</v>
      </c>
      <c r="G17" s="75"/>
      <c r="H17" s="76"/>
      <c r="I17" s="74">
        <v>145</v>
      </c>
      <c r="J17" s="75"/>
      <c r="K17" s="76"/>
      <c r="L17" s="74">
        <v>173</v>
      </c>
      <c r="M17" s="75"/>
      <c r="N17" s="76"/>
      <c r="O17" s="74">
        <f>I17+L17</f>
        <v>318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270</v>
      </c>
      <c r="AB17" s="75"/>
      <c r="AC17" s="75"/>
      <c r="AD17" s="76"/>
      <c r="AE17" s="74">
        <v>235</v>
      </c>
      <c r="AF17" s="75"/>
      <c r="AG17" s="75"/>
      <c r="AH17" s="76"/>
      <c r="AI17" s="75">
        <v>293</v>
      </c>
      <c r="AJ17" s="75"/>
      <c r="AK17" s="75"/>
      <c r="AL17" s="76"/>
      <c r="AM17" s="70">
        <f>AE17+AI17</f>
        <v>528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151</v>
      </c>
      <c r="G18" s="75"/>
      <c r="H18" s="76"/>
      <c r="I18" s="74">
        <v>172</v>
      </c>
      <c r="J18" s="75"/>
      <c r="K18" s="76"/>
      <c r="L18" s="74">
        <v>197</v>
      </c>
      <c r="M18" s="75"/>
      <c r="N18" s="76"/>
      <c r="O18" s="74">
        <f>I18+L18</f>
        <v>369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247</v>
      </c>
      <c r="AB18" s="75"/>
      <c r="AC18" s="75"/>
      <c r="AD18" s="76"/>
      <c r="AE18" s="74">
        <v>204</v>
      </c>
      <c r="AF18" s="75"/>
      <c r="AG18" s="75"/>
      <c r="AH18" s="76"/>
      <c r="AI18" s="75">
        <v>215</v>
      </c>
      <c r="AJ18" s="75"/>
      <c r="AK18" s="75"/>
      <c r="AL18" s="76"/>
      <c r="AM18" s="70">
        <f>AE18+AI18</f>
        <v>419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158</v>
      </c>
      <c r="G19" s="75"/>
      <c r="H19" s="76"/>
      <c r="I19" s="74">
        <v>147</v>
      </c>
      <c r="J19" s="75"/>
      <c r="K19" s="76"/>
      <c r="L19" s="74">
        <v>167</v>
      </c>
      <c r="M19" s="75"/>
      <c r="N19" s="76"/>
      <c r="O19" s="74">
        <f>I19+L19</f>
        <v>314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74</v>
      </c>
      <c r="AB19" s="75"/>
      <c r="AC19" s="75"/>
      <c r="AD19" s="76"/>
      <c r="AE19" s="74">
        <v>53</v>
      </c>
      <c r="AF19" s="75"/>
      <c r="AG19" s="75"/>
      <c r="AH19" s="76"/>
      <c r="AI19" s="75">
        <v>68</v>
      </c>
      <c r="AJ19" s="75"/>
      <c r="AK19" s="75"/>
      <c r="AL19" s="76"/>
      <c r="AM19" s="70">
        <f>AE19+AI19</f>
        <v>121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80</v>
      </c>
      <c r="G20" s="75"/>
      <c r="H20" s="76"/>
      <c r="I20" s="74">
        <v>78</v>
      </c>
      <c r="J20" s="75"/>
      <c r="K20" s="76"/>
      <c r="L20" s="74">
        <v>75</v>
      </c>
      <c r="M20" s="75"/>
      <c r="N20" s="76"/>
      <c r="O20" s="74">
        <f>I20+L20</f>
        <v>153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123</v>
      </c>
      <c r="AB20" s="75"/>
      <c r="AC20" s="75"/>
      <c r="AD20" s="76"/>
      <c r="AE20" s="74">
        <v>110</v>
      </c>
      <c r="AF20" s="75"/>
      <c r="AG20" s="75"/>
      <c r="AH20" s="76"/>
      <c r="AI20" s="75">
        <v>138</v>
      </c>
      <c r="AJ20" s="75"/>
      <c r="AK20" s="75"/>
      <c r="AL20" s="76"/>
      <c r="AM20" s="70">
        <f>AE20+AI20</f>
        <v>248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74</v>
      </c>
      <c r="G21" s="75"/>
      <c r="H21" s="76"/>
      <c r="I21" s="74">
        <v>49</v>
      </c>
      <c r="J21" s="75"/>
      <c r="K21" s="76"/>
      <c r="L21" s="74">
        <v>67</v>
      </c>
      <c r="M21" s="75"/>
      <c r="N21" s="76"/>
      <c r="O21" s="74">
        <f>I21+L21</f>
        <v>116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130</v>
      </c>
      <c r="AB21" s="75"/>
      <c r="AC21" s="75"/>
      <c r="AD21" s="76"/>
      <c r="AE21" s="74">
        <v>120</v>
      </c>
      <c r="AF21" s="75"/>
      <c r="AG21" s="75"/>
      <c r="AH21" s="76"/>
      <c r="AI21" s="75">
        <v>140</v>
      </c>
      <c r="AJ21" s="75"/>
      <c r="AK21" s="75"/>
      <c r="AL21" s="76"/>
      <c r="AM21" s="70">
        <f>AE21+AI21</f>
        <v>260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42</v>
      </c>
      <c r="G22" s="75"/>
      <c r="H22" s="76"/>
      <c r="I22" s="74">
        <v>42</v>
      </c>
      <c r="J22" s="75"/>
      <c r="K22" s="76"/>
      <c r="L22" s="74">
        <v>44</v>
      </c>
      <c r="M22" s="75"/>
      <c r="N22" s="76"/>
      <c r="O22" s="74">
        <f>I22+L22</f>
        <v>86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252</v>
      </c>
      <c r="AB22" s="75"/>
      <c r="AC22" s="75"/>
      <c r="AD22" s="76"/>
      <c r="AE22" s="74">
        <v>267</v>
      </c>
      <c r="AF22" s="75"/>
      <c r="AG22" s="75"/>
      <c r="AH22" s="76"/>
      <c r="AI22" s="75">
        <v>319</v>
      </c>
      <c r="AJ22" s="75"/>
      <c r="AK22" s="75"/>
      <c r="AL22" s="76"/>
      <c r="AM22" s="70">
        <f>AE22+AI22</f>
        <v>586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198</v>
      </c>
      <c r="G23" s="75"/>
      <c r="H23" s="76"/>
      <c r="I23" s="74">
        <v>174</v>
      </c>
      <c r="J23" s="75"/>
      <c r="K23" s="76"/>
      <c r="L23" s="74">
        <v>195</v>
      </c>
      <c r="M23" s="75"/>
      <c r="N23" s="76"/>
      <c r="O23" s="74">
        <f>I23+L23</f>
        <v>369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30</v>
      </c>
      <c r="AB23" s="75"/>
      <c r="AC23" s="75"/>
      <c r="AD23" s="76"/>
      <c r="AE23" s="74">
        <v>20</v>
      </c>
      <c r="AF23" s="75"/>
      <c r="AG23" s="75"/>
      <c r="AH23" s="76"/>
      <c r="AI23" s="75">
        <v>23</v>
      </c>
      <c r="AJ23" s="75"/>
      <c r="AK23" s="75"/>
      <c r="AL23" s="76"/>
      <c r="AM23" s="70">
        <f>AE23+AI23</f>
        <v>43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226</v>
      </c>
      <c r="G24" s="75"/>
      <c r="H24" s="76"/>
      <c r="I24" s="74">
        <v>253</v>
      </c>
      <c r="J24" s="75"/>
      <c r="K24" s="76"/>
      <c r="L24" s="74">
        <v>246</v>
      </c>
      <c r="M24" s="75"/>
      <c r="N24" s="76"/>
      <c r="O24" s="74">
        <f>I24+L24</f>
        <v>499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159</v>
      </c>
      <c r="AB24" s="75"/>
      <c r="AC24" s="75"/>
      <c r="AD24" s="76"/>
      <c r="AE24" s="74">
        <v>155</v>
      </c>
      <c r="AF24" s="75"/>
      <c r="AG24" s="75"/>
      <c r="AH24" s="76"/>
      <c r="AI24" s="75">
        <v>152</v>
      </c>
      <c r="AJ24" s="75"/>
      <c r="AK24" s="75"/>
      <c r="AL24" s="76"/>
      <c r="AM24" s="70">
        <f>AE24+AI24</f>
        <v>307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199</v>
      </c>
      <c r="G25" s="75"/>
      <c r="H25" s="76"/>
      <c r="I25" s="74">
        <v>183</v>
      </c>
      <c r="J25" s="75"/>
      <c r="K25" s="76"/>
      <c r="L25" s="74">
        <v>207</v>
      </c>
      <c r="M25" s="75"/>
      <c r="N25" s="76"/>
      <c r="O25" s="74">
        <f>I25+L25</f>
        <v>390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242</v>
      </c>
      <c r="AB25" s="75"/>
      <c r="AC25" s="75"/>
      <c r="AD25" s="76"/>
      <c r="AE25" s="74">
        <v>193</v>
      </c>
      <c r="AF25" s="75"/>
      <c r="AG25" s="75"/>
      <c r="AH25" s="76"/>
      <c r="AI25" s="75">
        <v>212</v>
      </c>
      <c r="AJ25" s="75"/>
      <c r="AK25" s="75"/>
      <c r="AL25" s="76"/>
      <c r="AM25" s="70">
        <f>AE25+AI25</f>
        <v>405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182</v>
      </c>
      <c r="G26" s="75"/>
      <c r="H26" s="76"/>
      <c r="I26" s="74">
        <v>173</v>
      </c>
      <c r="J26" s="75"/>
      <c r="K26" s="76"/>
      <c r="L26" s="74">
        <v>209</v>
      </c>
      <c r="M26" s="75"/>
      <c r="N26" s="76"/>
      <c r="O26" s="74">
        <f>I26+L26</f>
        <v>382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165</v>
      </c>
      <c r="AB26" s="75"/>
      <c r="AC26" s="75"/>
      <c r="AD26" s="76"/>
      <c r="AE26" s="74">
        <v>153</v>
      </c>
      <c r="AF26" s="75"/>
      <c r="AG26" s="75"/>
      <c r="AH26" s="76"/>
      <c r="AI26" s="75">
        <v>169</v>
      </c>
      <c r="AJ26" s="75"/>
      <c r="AK26" s="75"/>
      <c r="AL26" s="76"/>
      <c r="AM26" s="70">
        <f>AE26+AI26</f>
        <v>322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146</v>
      </c>
      <c r="G27" s="75"/>
      <c r="H27" s="76"/>
      <c r="I27" s="74">
        <v>141</v>
      </c>
      <c r="J27" s="75"/>
      <c r="K27" s="76"/>
      <c r="L27" s="74">
        <v>169</v>
      </c>
      <c r="M27" s="75"/>
      <c r="N27" s="76"/>
      <c r="O27" s="74">
        <f>I27+L27</f>
        <v>310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192</v>
      </c>
      <c r="AB27" s="75"/>
      <c r="AC27" s="75"/>
      <c r="AD27" s="76"/>
      <c r="AE27" s="74">
        <v>168</v>
      </c>
      <c r="AF27" s="75"/>
      <c r="AG27" s="75"/>
      <c r="AH27" s="76"/>
      <c r="AI27" s="75">
        <v>140</v>
      </c>
      <c r="AJ27" s="75"/>
      <c r="AK27" s="75"/>
      <c r="AL27" s="76"/>
      <c r="AM27" s="70">
        <f>AE27+AI27</f>
        <v>308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63</v>
      </c>
      <c r="G28" s="75"/>
      <c r="H28" s="76"/>
      <c r="I28" s="74">
        <v>56</v>
      </c>
      <c r="J28" s="75"/>
      <c r="K28" s="76"/>
      <c r="L28" s="74">
        <v>71</v>
      </c>
      <c r="M28" s="75"/>
      <c r="N28" s="76"/>
      <c r="O28" s="74">
        <f>I28+L28</f>
        <v>127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227</v>
      </c>
      <c r="AB28" s="75"/>
      <c r="AC28" s="75"/>
      <c r="AD28" s="76"/>
      <c r="AE28" s="74">
        <v>199</v>
      </c>
      <c r="AF28" s="75"/>
      <c r="AG28" s="75"/>
      <c r="AH28" s="76"/>
      <c r="AI28" s="75">
        <v>228</v>
      </c>
      <c r="AJ28" s="75"/>
      <c r="AK28" s="75"/>
      <c r="AL28" s="76"/>
      <c r="AM28" s="70">
        <f>AE28+AI28</f>
        <v>427</v>
      </c>
      <c r="AN28" s="70"/>
      <c r="AO28" s="70"/>
      <c r="AP28" s="70"/>
      <c r="AR28" s="59"/>
      <c r="AS28" s="59" t="s">
        <v>49</v>
      </c>
      <c r="AT28" s="59" t="s">
        <v>50</v>
      </c>
      <c r="AU28" s="59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84</v>
      </c>
      <c r="G29" s="75"/>
      <c r="H29" s="76"/>
      <c r="I29" s="74">
        <v>78</v>
      </c>
      <c r="J29" s="75"/>
      <c r="K29" s="76"/>
      <c r="L29" s="74">
        <v>101</v>
      </c>
      <c r="M29" s="75"/>
      <c r="N29" s="76"/>
      <c r="O29" s="74">
        <f>I29+L29</f>
        <v>179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225</v>
      </c>
      <c r="AB29" s="75"/>
      <c r="AC29" s="75"/>
      <c r="AD29" s="76"/>
      <c r="AE29" s="74">
        <v>247</v>
      </c>
      <c r="AF29" s="75"/>
      <c r="AG29" s="75"/>
      <c r="AH29" s="76"/>
      <c r="AI29" s="75">
        <v>186</v>
      </c>
      <c r="AJ29" s="75"/>
      <c r="AK29" s="75"/>
      <c r="AL29" s="76"/>
      <c r="AM29" s="70">
        <f>AE29+AI29</f>
        <v>433</v>
      </c>
      <c r="AN29" s="70"/>
      <c r="AO29" s="70"/>
      <c r="AP29" s="70"/>
      <c r="AR29" s="59" t="s">
        <v>1</v>
      </c>
      <c r="AS29" s="5">
        <f>AE31</f>
        <v>12661</v>
      </c>
      <c r="AT29" s="5">
        <v>4332</v>
      </c>
      <c r="AU29" s="6">
        <f>IF(OR(AS29=0,AT29=0),"",ROUNDDOWN(AT29/AS29,4))</f>
        <v>0.34210000000000002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1506</v>
      </c>
      <c r="G30" s="75"/>
      <c r="H30" s="76"/>
      <c r="I30" s="74">
        <v>1601</v>
      </c>
      <c r="J30" s="75"/>
      <c r="K30" s="76"/>
      <c r="L30" s="74">
        <v>1713</v>
      </c>
      <c r="M30" s="75"/>
      <c r="N30" s="76"/>
      <c r="O30" s="74">
        <f>I30+L30</f>
        <v>3314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42</v>
      </c>
      <c r="AB30" s="75"/>
      <c r="AC30" s="75"/>
      <c r="AD30" s="76"/>
      <c r="AE30" s="74">
        <v>45</v>
      </c>
      <c r="AF30" s="75"/>
      <c r="AG30" s="75"/>
      <c r="AH30" s="76"/>
      <c r="AI30" s="75">
        <v>48</v>
      </c>
      <c r="AJ30" s="75"/>
      <c r="AK30" s="75"/>
      <c r="AL30" s="76"/>
      <c r="AM30" s="70">
        <f>AE30+AI30</f>
        <v>93</v>
      </c>
      <c r="AN30" s="70"/>
      <c r="AO30" s="70"/>
      <c r="AP30" s="70"/>
      <c r="AR30" s="59" t="s">
        <v>3</v>
      </c>
      <c r="AS30" s="5">
        <f>AI31</f>
        <v>13887</v>
      </c>
      <c r="AT30" s="5">
        <v>5907</v>
      </c>
      <c r="AU30" s="6">
        <f>IF(OR(AS30=0,AT30=0),"",ROUNDDOWN(AT30/AS30,4))</f>
        <v>0.42530000000000001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547</v>
      </c>
      <c r="G31" s="75"/>
      <c r="H31" s="76"/>
      <c r="I31" s="74">
        <v>594</v>
      </c>
      <c r="J31" s="75"/>
      <c r="K31" s="76"/>
      <c r="L31" s="74">
        <v>640</v>
      </c>
      <c r="M31" s="75"/>
      <c r="N31" s="76"/>
      <c r="O31" s="74">
        <f>I31+L31</f>
        <v>1234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12589</v>
      </c>
      <c r="AB31" s="75"/>
      <c r="AC31" s="75"/>
      <c r="AD31" s="76"/>
      <c r="AE31" s="74">
        <f>SUM(I8:K32,AE8:AH30)</f>
        <v>12661</v>
      </c>
      <c r="AF31" s="75"/>
      <c r="AG31" s="75"/>
      <c r="AH31" s="76"/>
      <c r="AI31" s="74">
        <f>SUM(L8:N32,AI8:AL30)</f>
        <v>13887</v>
      </c>
      <c r="AJ31" s="75"/>
      <c r="AK31" s="75"/>
      <c r="AL31" s="76"/>
      <c r="AM31" s="70">
        <f>AE31+AI31</f>
        <v>26548</v>
      </c>
      <c r="AN31" s="70"/>
      <c r="AO31" s="70"/>
      <c r="AP31" s="70"/>
      <c r="AR31" s="59" t="s">
        <v>4</v>
      </c>
      <c r="AS31" s="5">
        <f>AM31</f>
        <v>26548</v>
      </c>
      <c r="AT31" s="5">
        <f>AT29+AT30</f>
        <v>10239</v>
      </c>
      <c r="AU31" s="6">
        <f>IF(OR(AS31=0,AT31=0),"",ROUNDDOWN(AT31/AS31,4))</f>
        <v>0.3856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458</v>
      </c>
      <c r="G32" s="67"/>
      <c r="H32" s="68"/>
      <c r="I32" s="66">
        <v>444</v>
      </c>
      <c r="J32" s="67"/>
      <c r="K32" s="68"/>
      <c r="L32" s="66">
        <v>494</v>
      </c>
      <c r="M32" s="67"/>
      <c r="N32" s="68"/>
      <c r="O32" s="66">
        <f>I32+L32</f>
        <v>938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57" t="s">
        <v>59</v>
      </c>
      <c r="E34" s="77">
        <f>AM31-[1]Ｈ29.2!AM31</f>
        <v>-120</v>
      </c>
      <c r="F34" s="77"/>
      <c r="G34" s="1" t="s">
        <v>2</v>
      </c>
      <c r="L34" s="1" t="s">
        <v>60</v>
      </c>
      <c r="O34" s="60">
        <v>-451</v>
      </c>
      <c r="P34" s="60"/>
      <c r="Q34" s="60"/>
      <c r="R34" s="60"/>
      <c r="S34" s="1" t="s">
        <v>2</v>
      </c>
      <c r="AG34" s="57" t="s">
        <v>61</v>
      </c>
      <c r="AH34" s="61">
        <f>AT31</f>
        <v>10239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57" t="s">
        <v>59</v>
      </c>
      <c r="E36" s="60">
        <f>AA31-[1]Ｈ29.2!AA31</f>
        <v>-22</v>
      </c>
      <c r="F36" s="60"/>
      <c r="G36" s="1" t="s">
        <v>62</v>
      </c>
      <c r="L36" s="1" t="s">
        <v>60</v>
      </c>
      <c r="O36" s="60">
        <v>-35</v>
      </c>
      <c r="P36" s="60"/>
      <c r="Q36" s="60"/>
      <c r="R36" s="60"/>
      <c r="S36" s="1" t="s">
        <v>62</v>
      </c>
      <c r="Y36" s="1" t="s">
        <v>96</v>
      </c>
      <c r="AG36" s="57" t="s">
        <v>1</v>
      </c>
      <c r="AH36" s="61">
        <f>AT29</f>
        <v>4332</v>
      </c>
      <c r="AI36" s="61"/>
      <c r="AJ36" s="61"/>
      <c r="AK36" s="61"/>
      <c r="AL36" s="61"/>
      <c r="AM36" s="1" t="s">
        <v>2</v>
      </c>
    </row>
    <row r="37" spans="3:39" ht="6" customHeight="1">
      <c r="AG37" s="57"/>
    </row>
    <row r="38" spans="3:39" ht="18.75" customHeight="1">
      <c r="C38" s="58" t="s">
        <v>65</v>
      </c>
      <c r="AG38" s="57" t="s">
        <v>3</v>
      </c>
      <c r="AH38" s="61">
        <f>AT30</f>
        <v>5907</v>
      </c>
      <c r="AI38" s="61"/>
      <c r="AJ38" s="61"/>
      <c r="AK38" s="61"/>
      <c r="AL38" s="61"/>
      <c r="AM38" s="1" t="s">
        <v>2</v>
      </c>
    </row>
    <row r="39" spans="3:39" ht="6" customHeight="1">
      <c r="AG39" s="57"/>
    </row>
    <row r="40" spans="3:39" ht="18.75" customHeight="1">
      <c r="C40" s="8" t="s">
        <v>66</v>
      </c>
      <c r="AG40" s="57" t="s">
        <v>51</v>
      </c>
      <c r="AH40" s="62">
        <f>IF(OR(AH34=0,AM31=0),"",ROUNDDOWN(AH34/AM31*100,2))</f>
        <v>38.56</v>
      </c>
      <c r="AI40" s="62"/>
      <c r="AJ40" s="62"/>
      <c r="AK40" s="62"/>
      <c r="AL40" s="62"/>
      <c r="AM40" s="1" t="s">
        <v>95</v>
      </c>
    </row>
    <row r="42" spans="3:39" ht="14.25">
      <c r="C42" s="21" t="s">
        <v>74</v>
      </c>
      <c r="D42" s="22"/>
      <c r="E42" s="22"/>
      <c r="F42" s="90">
        <v>10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30</v>
      </c>
      <c r="R42" s="90"/>
      <c r="S42" s="90"/>
      <c r="T42" s="90"/>
      <c r="U42" s="22" t="s">
        <v>2</v>
      </c>
      <c r="V42" s="22"/>
    </row>
  </sheetData>
  <mergeCells count="285">
    <mergeCell ref="S32:Z32"/>
    <mergeCell ref="AA32:AD32"/>
    <mergeCell ref="AE32:AH32"/>
    <mergeCell ref="AI32:AL32"/>
    <mergeCell ref="E36:F36"/>
    <mergeCell ref="O36:R36"/>
    <mergeCell ref="AH36:AL36"/>
    <mergeCell ref="AH38:AL38"/>
    <mergeCell ref="AH40:AL40"/>
    <mergeCell ref="F42:H42"/>
    <mergeCell ref="Q42:T42"/>
    <mergeCell ref="F32:H32"/>
    <mergeCell ref="I32:K32"/>
    <mergeCell ref="L32:N32"/>
    <mergeCell ref="O32:R32"/>
    <mergeCell ref="B30:E30"/>
    <mergeCell ref="F30:H30"/>
    <mergeCell ref="I30:K30"/>
    <mergeCell ref="L30:N30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M30:AP30"/>
    <mergeCell ref="B31:E31"/>
    <mergeCell ref="F31:H31"/>
    <mergeCell ref="I31:K31"/>
    <mergeCell ref="L31:N31"/>
    <mergeCell ref="O31:R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I26:AL26"/>
    <mergeCell ref="O30:R30"/>
    <mergeCell ref="S30:Z30"/>
    <mergeCell ref="AA30:AD30"/>
    <mergeCell ref="AE30:AH30"/>
    <mergeCell ref="AI30:AL30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S7:Z7"/>
    <mergeCell ref="AA7:AD7"/>
    <mergeCell ref="AE7:AH7"/>
    <mergeCell ref="AI7:AL7"/>
    <mergeCell ref="AM7:AP7"/>
    <mergeCell ref="AM8:AP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workbookViewId="0">
      <selection activeCell="T36" sqref="T36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3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14"/>
      <c r="H3" s="14"/>
      <c r="I3" s="61" t="s">
        <v>1</v>
      </c>
      <c r="J3" s="61"/>
      <c r="K3" s="61"/>
      <c r="L3" s="61">
        <v>13438</v>
      </c>
      <c r="M3" s="61"/>
      <c r="N3" s="61"/>
      <c r="O3" s="93" t="s">
        <v>2</v>
      </c>
      <c r="P3" s="93"/>
      <c r="Q3" s="93" t="s">
        <v>3</v>
      </c>
      <c r="R3" s="93"/>
      <c r="S3" s="61">
        <v>15206</v>
      </c>
      <c r="T3" s="61"/>
      <c r="U3" s="61"/>
      <c r="V3" s="61"/>
      <c r="W3" s="93" t="s">
        <v>2</v>
      </c>
      <c r="X3" s="93"/>
      <c r="Y3" s="13" t="s">
        <v>4</v>
      </c>
      <c r="Z3" s="61">
        <v>28644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13"/>
      <c r="H4" s="7"/>
      <c r="I4" s="61" t="s">
        <v>62</v>
      </c>
      <c r="J4" s="61"/>
      <c r="K4" s="61"/>
      <c r="L4" s="61">
        <v>11525</v>
      </c>
      <c r="M4" s="61"/>
      <c r="N4" s="61"/>
      <c r="O4" s="15"/>
      <c r="P4" s="15"/>
      <c r="Q4" s="93" t="s">
        <v>63</v>
      </c>
      <c r="R4" s="93"/>
      <c r="S4" s="93"/>
      <c r="T4" s="94">
        <v>118.3</v>
      </c>
      <c r="U4" s="94"/>
      <c r="V4" s="94"/>
      <c r="W4" s="94"/>
      <c r="X4" s="15" t="s">
        <v>68</v>
      </c>
      <c r="Y4" s="15"/>
      <c r="Z4" s="15"/>
      <c r="AF4" s="4"/>
      <c r="AH4" s="13"/>
      <c r="AK4" s="14"/>
      <c r="AL4" s="13"/>
      <c r="AM4" s="15"/>
      <c r="AP4" s="14"/>
    </row>
    <row r="5" spans="2:44" ht="18.75" customHeight="1">
      <c r="Z5" s="13"/>
      <c r="AA5" s="13"/>
      <c r="AB5" s="13"/>
      <c r="AC5" s="13"/>
      <c r="AD5" s="61" t="s">
        <v>77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1732</v>
      </c>
      <c r="G8" s="85"/>
      <c r="H8" s="86"/>
      <c r="I8" s="84">
        <v>1860</v>
      </c>
      <c r="J8" s="85"/>
      <c r="K8" s="86"/>
      <c r="L8" s="84">
        <v>2073</v>
      </c>
      <c r="M8" s="85"/>
      <c r="N8" s="86"/>
      <c r="O8" s="84">
        <f t="shared" ref="O8:O32" si="0">I8+L8</f>
        <v>3933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486</v>
      </c>
      <c r="AB8" s="85"/>
      <c r="AC8" s="85"/>
      <c r="AD8" s="85"/>
      <c r="AE8" s="84">
        <v>550</v>
      </c>
      <c r="AF8" s="85"/>
      <c r="AG8" s="85"/>
      <c r="AH8" s="86"/>
      <c r="AI8" s="85">
        <v>603</v>
      </c>
      <c r="AJ8" s="85"/>
      <c r="AK8" s="85"/>
      <c r="AL8" s="86"/>
      <c r="AM8" s="83">
        <f t="shared" ref="AM8:AM30" si="1">AE8+AI8</f>
        <v>1153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102</v>
      </c>
      <c r="G9" s="75"/>
      <c r="H9" s="76"/>
      <c r="I9" s="74">
        <v>93</v>
      </c>
      <c r="J9" s="75"/>
      <c r="K9" s="76"/>
      <c r="L9" s="74">
        <v>76</v>
      </c>
      <c r="M9" s="75"/>
      <c r="N9" s="76"/>
      <c r="O9" s="74">
        <f t="shared" si="0"/>
        <v>169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64</v>
      </c>
      <c r="AF9" s="75"/>
      <c r="AG9" s="75"/>
      <c r="AH9" s="76"/>
      <c r="AI9" s="75">
        <v>73</v>
      </c>
      <c r="AJ9" s="75"/>
      <c r="AK9" s="75"/>
      <c r="AL9" s="76"/>
      <c r="AM9" s="70">
        <f t="shared" si="1"/>
        <v>137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227</v>
      </c>
      <c r="G10" s="75"/>
      <c r="H10" s="76"/>
      <c r="I10" s="74">
        <v>210</v>
      </c>
      <c r="J10" s="75"/>
      <c r="K10" s="76"/>
      <c r="L10" s="74">
        <v>234</v>
      </c>
      <c r="M10" s="75"/>
      <c r="N10" s="76"/>
      <c r="O10" s="74">
        <f t="shared" si="0"/>
        <v>444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289</v>
      </c>
      <c r="AB10" s="75"/>
      <c r="AC10" s="75"/>
      <c r="AD10" s="76"/>
      <c r="AE10" s="74">
        <v>312</v>
      </c>
      <c r="AF10" s="75"/>
      <c r="AG10" s="75"/>
      <c r="AH10" s="76"/>
      <c r="AI10" s="75">
        <v>336</v>
      </c>
      <c r="AJ10" s="75"/>
      <c r="AK10" s="75"/>
      <c r="AL10" s="76"/>
      <c r="AM10" s="70">
        <f t="shared" si="1"/>
        <v>648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109</v>
      </c>
      <c r="G11" s="75"/>
      <c r="H11" s="76"/>
      <c r="I11" s="74">
        <v>103</v>
      </c>
      <c r="J11" s="75"/>
      <c r="K11" s="76"/>
      <c r="L11" s="74">
        <v>122</v>
      </c>
      <c r="M11" s="75"/>
      <c r="N11" s="76"/>
      <c r="O11" s="74">
        <f t="shared" si="0"/>
        <v>225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440</v>
      </c>
      <c r="AB11" s="75"/>
      <c r="AC11" s="75"/>
      <c r="AD11" s="76"/>
      <c r="AE11" s="74">
        <v>487</v>
      </c>
      <c r="AF11" s="75"/>
      <c r="AG11" s="75"/>
      <c r="AH11" s="76"/>
      <c r="AI11" s="75">
        <v>551</v>
      </c>
      <c r="AJ11" s="75"/>
      <c r="AK11" s="75"/>
      <c r="AL11" s="76"/>
      <c r="AM11" s="70">
        <f t="shared" si="1"/>
        <v>1038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142</v>
      </c>
      <c r="G12" s="75"/>
      <c r="H12" s="76"/>
      <c r="I12" s="74">
        <v>153</v>
      </c>
      <c r="J12" s="75"/>
      <c r="K12" s="76"/>
      <c r="L12" s="74">
        <v>159</v>
      </c>
      <c r="M12" s="75"/>
      <c r="N12" s="76"/>
      <c r="O12" s="74">
        <f t="shared" si="0"/>
        <v>312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176</v>
      </c>
      <c r="AB12" s="75"/>
      <c r="AC12" s="75"/>
      <c r="AD12" s="76"/>
      <c r="AE12" s="74">
        <v>184</v>
      </c>
      <c r="AF12" s="75"/>
      <c r="AG12" s="75"/>
      <c r="AH12" s="76"/>
      <c r="AI12" s="75">
        <v>204</v>
      </c>
      <c r="AJ12" s="75"/>
      <c r="AK12" s="75"/>
      <c r="AL12" s="76"/>
      <c r="AM12" s="70">
        <f t="shared" si="1"/>
        <v>388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82</v>
      </c>
      <c r="G13" s="75"/>
      <c r="H13" s="76"/>
      <c r="I13" s="74">
        <v>80</v>
      </c>
      <c r="J13" s="75"/>
      <c r="K13" s="76"/>
      <c r="L13" s="74">
        <v>85</v>
      </c>
      <c r="M13" s="75"/>
      <c r="N13" s="76"/>
      <c r="O13" s="74">
        <f t="shared" si="0"/>
        <v>165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138</v>
      </c>
      <c r="AB13" s="75"/>
      <c r="AC13" s="75"/>
      <c r="AD13" s="76"/>
      <c r="AE13" s="74">
        <v>141</v>
      </c>
      <c r="AF13" s="75"/>
      <c r="AG13" s="75"/>
      <c r="AH13" s="76"/>
      <c r="AI13" s="75">
        <v>143</v>
      </c>
      <c r="AJ13" s="75"/>
      <c r="AK13" s="75"/>
      <c r="AL13" s="76"/>
      <c r="AM13" s="70">
        <f t="shared" si="1"/>
        <v>284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1449</v>
      </c>
      <c r="AB14" s="75"/>
      <c r="AC14" s="75"/>
      <c r="AD14" s="76"/>
      <c r="AE14" s="74">
        <v>1456</v>
      </c>
      <c r="AF14" s="75"/>
      <c r="AG14" s="75"/>
      <c r="AH14" s="76"/>
      <c r="AI14" s="75">
        <v>1627</v>
      </c>
      <c r="AJ14" s="75"/>
      <c r="AK14" s="75"/>
      <c r="AL14" s="76"/>
      <c r="AM14" s="70">
        <f t="shared" si="1"/>
        <v>3083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247</v>
      </c>
      <c r="G15" s="75"/>
      <c r="H15" s="76"/>
      <c r="I15" s="74">
        <v>255</v>
      </c>
      <c r="J15" s="75"/>
      <c r="K15" s="76"/>
      <c r="L15" s="74">
        <v>302</v>
      </c>
      <c r="M15" s="75"/>
      <c r="N15" s="76"/>
      <c r="O15" s="74">
        <f t="shared" si="0"/>
        <v>557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3</v>
      </c>
      <c r="AF15" s="75"/>
      <c r="AG15" s="75"/>
      <c r="AH15" s="76"/>
      <c r="AI15" s="75">
        <v>10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242</v>
      </c>
      <c r="G16" s="75"/>
      <c r="H16" s="76"/>
      <c r="I16" s="74">
        <v>231</v>
      </c>
      <c r="J16" s="75"/>
      <c r="K16" s="76"/>
      <c r="L16" s="74">
        <v>265</v>
      </c>
      <c r="M16" s="75"/>
      <c r="N16" s="76"/>
      <c r="O16" s="74">
        <f t="shared" si="0"/>
        <v>496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60</v>
      </c>
      <c r="AB16" s="75"/>
      <c r="AC16" s="75"/>
      <c r="AD16" s="76"/>
      <c r="AE16" s="74">
        <v>47</v>
      </c>
      <c r="AF16" s="75"/>
      <c r="AG16" s="75"/>
      <c r="AH16" s="76"/>
      <c r="AI16" s="75">
        <v>61</v>
      </c>
      <c r="AJ16" s="75"/>
      <c r="AK16" s="75"/>
      <c r="AL16" s="76"/>
      <c r="AM16" s="70">
        <f t="shared" si="1"/>
        <v>108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104</v>
      </c>
      <c r="G17" s="75"/>
      <c r="H17" s="76"/>
      <c r="I17" s="74">
        <v>145</v>
      </c>
      <c r="J17" s="75"/>
      <c r="K17" s="76"/>
      <c r="L17" s="74">
        <v>176</v>
      </c>
      <c r="M17" s="75"/>
      <c r="N17" s="76"/>
      <c r="O17" s="74">
        <f t="shared" si="0"/>
        <v>321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278</v>
      </c>
      <c r="AB17" s="75"/>
      <c r="AC17" s="75"/>
      <c r="AD17" s="76"/>
      <c r="AE17" s="74">
        <v>236</v>
      </c>
      <c r="AF17" s="75"/>
      <c r="AG17" s="75"/>
      <c r="AH17" s="76"/>
      <c r="AI17" s="75">
        <v>298</v>
      </c>
      <c r="AJ17" s="75"/>
      <c r="AK17" s="75"/>
      <c r="AL17" s="76"/>
      <c r="AM17" s="70">
        <f t="shared" si="1"/>
        <v>534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148</v>
      </c>
      <c r="G18" s="75"/>
      <c r="H18" s="76"/>
      <c r="I18" s="74">
        <v>176</v>
      </c>
      <c r="J18" s="75"/>
      <c r="K18" s="76"/>
      <c r="L18" s="74">
        <v>199</v>
      </c>
      <c r="M18" s="75"/>
      <c r="N18" s="76"/>
      <c r="O18" s="74">
        <f t="shared" si="0"/>
        <v>375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252</v>
      </c>
      <c r="AB18" s="75"/>
      <c r="AC18" s="75"/>
      <c r="AD18" s="76"/>
      <c r="AE18" s="74">
        <v>204</v>
      </c>
      <c r="AF18" s="75"/>
      <c r="AG18" s="75"/>
      <c r="AH18" s="76"/>
      <c r="AI18" s="75">
        <v>218</v>
      </c>
      <c r="AJ18" s="75"/>
      <c r="AK18" s="75"/>
      <c r="AL18" s="76"/>
      <c r="AM18" s="70">
        <f t="shared" si="1"/>
        <v>422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169</v>
      </c>
      <c r="G19" s="75"/>
      <c r="H19" s="76"/>
      <c r="I19" s="74">
        <v>153</v>
      </c>
      <c r="J19" s="75"/>
      <c r="K19" s="76"/>
      <c r="L19" s="74">
        <v>179</v>
      </c>
      <c r="M19" s="75"/>
      <c r="N19" s="76"/>
      <c r="O19" s="74">
        <f t="shared" si="0"/>
        <v>332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78</v>
      </c>
      <c r="AB19" s="75"/>
      <c r="AC19" s="75"/>
      <c r="AD19" s="76"/>
      <c r="AE19" s="74">
        <v>58</v>
      </c>
      <c r="AF19" s="75"/>
      <c r="AG19" s="75"/>
      <c r="AH19" s="76"/>
      <c r="AI19" s="75">
        <v>74</v>
      </c>
      <c r="AJ19" s="75"/>
      <c r="AK19" s="75"/>
      <c r="AL19" s="76"/>
      <c r="AM19" s="70">
        <f t="shared" si="1"/>
        <v>132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81</v>
      </c>
      <c r="G20" s="75"/>
      <c r="H20" s="76"/>
      <c r="I20" s="74">
        <v>78</v>
      </c>
      <c r="J20" s="75"/>
      <c r="K20" s="76"/>
      <c r="L20" s="74">
        <v>80</v>
      </c>
      <c r="M20" s="75"/>
      <c r="N20" s="76"/>
      <c r="O20" s="74">
        <f t="shared" si="0"/>
        <v>158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125</v>
      </c>
      <c r="AB20" s="75"/>
      <c r="AC20" s="75"/>
      <c r="AD20" s="76"/>
      <c r="AE20" s="74">
        <v>112</v>
      </c>
      <c r="AF20" s="75"/>
      <c r="AG20" s="75"/>
      <c r="AH20" s="76"/>
      <c r="AI20" s="75">
        <v>144</v>
      </c>
      <c r="AJ20" s="75"/>
      <c r="AK20" s="75"/>
      <c r="AL20" s="76"/>
      <c r="AM20" s="70">
        <f t="shared" si="1"/>
        <v>256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73</v>
      </c>
      <c r="G21" s="75"/>
      <c r="H21" s="76"/>
      <c r="I21" s="74">
        <v>49</v>
      </c>
      <c r="J21" s="75"/>
      <c r="K21" s="76"/>
      <c r="L21" s="74">
        <v>69</v>
      </c>
      <c r="M21" s="75"/>
      <c r="N21" s="76"/>
      <c r="O21" s="74">
        <f t="shared" si="0"/>
        <v>118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133</v>
      </c>
      <c r="AB21" s="75"/>
      <c r="AC21" s="75"/>
      <c r="AD21" s="76"/>
      <c r="AE21" s="74">
        <v>124</v>
      </c>
      <c r="AF21" s="75"/>
      <c r="AG21" s="75"/>
      <c r="AH21" s="76"/>
      <c r="AI21" s="75">
        <v>144</v>
      </c>
      <c r="AJ21" s="75"/>
      <c r="AK21" s="75"/>
      <c r="AL21" s="76"/>
      <c r="AM21" s="70">
        <f t="shared" si="1"/>
        <v>268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43</v>
      </c>
      <c r="G22" s="75"/>
      <c r="H22" s="76"/>
      <c r="I22" s="74">
        <v>41</v>
      </c>
      <c r="J22" s="75"/>
      <c r="K22" s="76"/>
      <c r="L22" s="74">
        <v>42</v>
      </c>
      <c r="M22" s="75"/>
      <c r="N22" s="76"/>
      <c r="O22" s="74">
        <f t="shared" si="0"/>
        <v>83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253</v>
      </c>
      <c r="AB22" s="75"/>
      <c r="AC22" s="75"/>
      <c r="AD22" s="76"/>
      <c r="AE22" s="74">
        <v>268</v>
      </c>
      <c r="AF22" s="75"/>
      <c r="AG22" s="75"/>
      <c r="AH22" s="76"/>
      <c r="AI22" s="75">
        <v>322</v>
      </c>
      <c r="AJ22" s="75"/>
      <c r="AK22" s="75"/>
      <c r="AL22" s="76"/>
      <c r="AM22" s="70">
        <f t="shared" si="1"/>
        <v>590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196</v>
      </c>
      <c r="G23" s="75"/>
      <c r="H23" s="76"/>
      <c r="I23" s="74">
        <v>175</v>
      </c>
      <c r="J23" s="75"/>
      <c r="K23" s="76"/>
      <c r="L23" s="74">
        <v>193</v>
      </c>
      <c r="M23" s="75"/>
      <c r="N23" s="76"/>
      <c r="O23" s="74">
        <f t="shared" si="0"/>
        <v>368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30</v>
      </c>
      <c r="AB23" s="75"/>
      <c r="AC23" s="75"/>
      <c r="AD23" s="76"/>
      <c r="AE23" s="74">
        <v>21</v>
      </c>
      <c r="AF23" s="75"/>
      <c r="AG23" s="75"/>
      <c r="AH23" s="76"/>
      <c r="AI23" s="75">
        <v>19</v>
      </c>
      <c r="AJ23" s="75"/>
      <c r="AK23" s="75"/>
      <c r="AL23" s="76"/>
      <c r="AM23" s="70">
        <f t="shared" si="1"/>
        <v>40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240</v>
      </c>
      <c r="G24" s="75"/>
      <c r="H24" s="76"/>
      <c r="I24" s="74">
        <v>267</v>
      </c>
      <c r="J24" s="75"/>
      <c r="K24" s="76"/>
      <c r="L24" s="74">
        <v>260</v>
      </c>
      <c r="M24" s="75"/>
      <c r="N24" s="76"/>
      <c r="O24" s="74">
        <f t="shared" si="0"/>
        <v>527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158</v>
      </c>
      <c r="AB24" s="75"/>
      <c r="AC24" s="75"/>
      <c r="AD24" s="76"/>
      <c r="AE24" s="74">
        <v>155</v>
      </c>
      <c r="AF24" s="75"/>
      <c r="AG24" s="75"/>
      <c r="AH24" s="76"/>
      <c r="AI24" s="75">
        <v>154</v>
      </c>
      <c r="AJ24" s="75"/>
      <c r="AK24" s="75"/>
      <c r="AL24" s="76"/>
      <c r="AM24" s="70">
        <f t="shared" si="1"/>
        <v>309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204</v>
      </c>
      <c r="G25" s="75"/>
      <c r="H25" s="76"/>
      <c r="I25" s="74">
        <v>187</v>
      </c>
      <c r="J25" s="75"/>
      <c r="K25" s="76"/>
      <c r="L25" s="74">
        <v>217</v>
      </c>
      <c r="M25" s="75"/>
      <c r="N25" s="76"/>
      <c r="O25" s="74">
        <f t="shared" si="0"/>
        <v>404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244</v>
      </c>
      <c r="AB25" s="75"/>
      <c r="AC25" s="75"/>
      <c r="AD25" s="76"/>
      <c r="AE25" s="74">
        <v>199</v>
      </c>
      <c r="AF25" s="75"/>
      <c r="AG25" s="75"/>
      <c r="AH25" s="76"/>
      <c r="AI25" s="75">
        <v>213</v>
      </c>
      <c r="AJ25" s="75"/>
      <c r="AK25" s="75"/>
      <c r="AL25" s="76"/>
      <c r="AM25" s="70">
        <f t="shared" si="1"/>
        <v>412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175</v>
      </c>
      <c r="G26" s="75"/>
      <c r="H26" s="76"/>
      <c r="I26" s="74">
        <v>171</v>
      </c>
      <c r="J26" s="75"/>
      <c r="K26" s="76"/>
      <c r="L26" s="74">
        <v>206</v>
      </c>
      <c r="M26" s="75"/>
      <c r="N26" s="76"/>
      <c r="O26" s="74">
        <f t="shared" si="0"/>
        <v>377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162</v>
      </c>
      <c r="AB26" s="75"/>
      <c r="AC26" s="75"/>
      <c r="AD26" s="76"/>
      <c r="AE26" s="74">
        <v>149</v>
      </c>
      <c r="AF26" s="75"/>
      <c r="AG26" s="75"/>
      <c r="AH26" s="76"/>
      <c r="AI26" s="75">
        <v>171</v>
      </c>
      <c r="AJ26" s="75"/>
      <c r="AK26" s="75"/>
      <c r="AL26" s="76"/>
      <c r="AM26" s="70">
        <f t="shared" si="1"/>
        <v>320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145</v>
      </c>
      <c r="G27" s="75"/>
      <c r="H27" s="76"/>
      <c r="I27" s="74">
        <v>145</v>
      </c>
      <c r="J27" s="75"/>
      <c r="K27" s="76"/>
      <c r="L27" s="74">
        <v>173</v>
      </c>
      <c r="M27" s="75"/>
      <c r="N27" s="76"/>
      <c r="O27" s="74">
        <f t="shared" si="0"/>
        <v>318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200</v>
      </c>
      <c r="AB27" s="75"/>
      <c r="AC27" s="75"/>
      <c r="AD27" s="76"/>
      <c r="AE27" s="74">
        <v>176</v>
      </c>
      <c r="AF27" s="75"/>
      <c r="AG27" s="75"/>
      <c r="AH27" s="76"/>
      <c r="AI27" s="75">
        <v>145</v>
      </c>
      <c r="AJ27" s="75"/>
      <c r="AK27" s="75"/>
      <c r="AL27" s="76"/>
      <c r="AM27" s="70">
        <f t="shared" si="1"/>
        <v>321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64</v>
      </c>
      <c r="G28" s="75"/>
      <c r="H28" s="76"/>
      <c r="I28" s="74">
        <v>59</v>
      </c>
      <c r="J28" s="75"/>
      <c r="K28" s="76"/>
      <c r="L28" s="74">
        <v>70</v>
      </c>
      <c r="M28" s="75"/>
      <c r="N28" s="76"/>
      <c r="O28" s="74">
        <f t="shared" si="0"/>
        <v>129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233</v>
      </c>
      <c r="AB28" s="75"/>
      <c r="AC28" s="75"/>
      <c r="AD28" s="76"/>
      <c r="AE28" s="74">
        <v>205</v>
      </c>
      <c r="AF28" s="75"/>
      <c r="AG28" s="75"/>
      <c r="AH28" s="76"/>
      <c r="AI28" s="75">
        <v>235</v>
      </c>
      <c r="AJ28" s="75"/>
      <c r="AK28" s="75"/>
      <c r="AL28" s="76"/>
      <c r="AM28" s="70">
        <f t="shared" si="1"/>
        <v>440</v>
      </c>
      <c r="AN28" s="70"/>
      <c r="AO28" s="70"/>
      <c r="AP28" s="70"/>
      <c r="AR28" s="16"/>
      <c r="AS28" s="16" t="s">
        <v>49</v>
      </c>
      <c r="AT28" s="16" t="s">
        <v>50</v>
      </c>
      <c r="AU28" s="16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87</v>
      </c>
      <c r="G29" s="75"/>
      <c r="H29" s="76"/>
      <c r="I29" s="74">
        <v>80</v>
      </c>
      <c r="J29" s="75"/>
      <c r="K29" s="76"/>
      <c r="L29" s="74">
        <v>104</v>
      </c>
      <c r="M29" s="75"/>
      <c r="N29" s="76"/>
      <c r="O29" s="74">
        <f t="shared" si="0"/>
        <v>184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223</v>
      </c>
      <c r="AB29" s="75"/>
      <c r="AC29" s="75"/>
      <c r="AD29" s="76"/>
      <c r="AE29" s="74">
        <v>249</v>
      </c>
      <c r="AF29" s="75"/>
      <c r="AG29" s="75"/>
      <c r="AH29" s="76"/>
      <c r="AI29" s="75">
        <v>181</v>
      </c>
      <c r="AJ29" s="75"/>
      <c r="AK29" s="75"/>
      <c r="AL29" s="76"/>
      <c r="AM29" s="70">
        <f t="shared" si="1"/>
        <v>430</v>
      </c>
      <c r="AN29" s="70"/>
      <c r="AO29" s="70"/>
      <c r="AP29" s="70"/>
      <c r="AR29" s="16" t="s">
        <v>1</v>
      </c>
      <c r="AS29" s="5">
        <f>AE31</f>
        <v>12828</v>
      </c>
      <c r="AT29" s="5">
        <v>4283</v>
      </c>
      <c r="AU29" s="6">
        <f>IF(OR(AS29=0,AT29=0),"",ROUNDDOWN(AT29/AS29,4))</f>
        <v>0.33379999999999999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1496</v>
      </c>
      <c r="G30" s="75"/>
      <c r="H30" s="76"/>
      <c r="I30" s="74">
        <v>1609</v>
      </c>
      <c r="J30" s="75"/>
      <c r="K30" s="76"/>
      <c r="L30" s="74">
        <v>1728</v>
      </c>
      <c r="M30" s="75"/>
      <c r="N30" s="76"/>
      <c r="O30" s="74">
        <f t="shared" si="0"/>
        <v>3337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42</v>
      </c>
      <c r="AB30" s="75"/>
      <c r="AC30" s="75"/>
      <c r="AD30" s="76"/>
      <c r="AE30" s="74">
        <v>44</v>
      </c>
      <c r="AF30" s="75"/>
      <c r="AG30" s="75"/>
      <c r="AH30" s="76"/>
      <c r="AI30" s="75">
        <v>47</v>
      </c>
      <c r="AJ30" s="75"/>
      <c r="AK30" s="75"/>
      <c r="AL30" s="76"/>
      <c r="AM30" s="70">
        <f t="shared" si="1"/>
        <v>91</v>
      </c>
      <c r="AN30" s="70"/>
      <c r="AO30" s="70"/>
      <c r="AP30" s="70"/>
      <c r="AR30" s="16" t="s">
        <v>3</v>
      </c>
      <c r="AS30" s="5">
        <f>AI31</f>
        <v>14141</v>
      </c>
      <c r="AT30" s="5">
        <v>5902</v>
      </c>
      <c r="AU30" s="6">
        <f>IF(OR(AS30=0,AT30=0),"",ROUNDDOWN(AT30/AS30,4))</f>
        <v>0.4173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556</v>
      </c>
      <c r="G31" s="75"/>
      <c r="H31" s="76"/>
      <c r="I31" s="74">
        <v>601</v>
      </c>
      <c r="J31" s="75"/>
      <c r="K31" s="76"/>
      <c r="L31" s="74">
        <v>656</v>
      </c>
      <c r="M31" s="75"/>
      <c r="N31" s="76"/>
      <c r="O31" s="74">
        <f t="shared" si="0"/>
        <v>1257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12646</v>
      </c>
      <c r="AB31" s="75"/>
      <c r="AC31" s="75"/>
      <c r="AD31" s="76"/>
      <c r="AE31" s="74">
        <f>SUM(I8:K32,AE8:AH30)</f>
        <v>12828</v>
      </c>
      <c r="AF31" s="75"/>
      <c r="AG31" s="75"/>
      <c r="AH31" s="76"/>
      <c r="AI31" s="74">
        <f>SUM(L8:N32,AI8:AL30)</f>
        <v>14141</v>
      </c>
      <c r="AJ31" s="75"/>
      <c r="AK31" s="75"/>
      <c r="AL31" s="76"/>
      <c r="AM31" s="70">
        <f>AE31+AI31</f>
        <v>26969</v>
      </c>
      <c r="AN31" s="70"/>
      <c r="AO31" s="70"/>
      <c r="AP31" s="70"/>
      <c r="AR31" s="16" t="s">
        <v>4</v>
      </c>
      <c r="AS31" s="5">
        <f>AM31</f>
        <v>26969</v>
      </c>
      <c r="AT31" s="5">
        <f>AT29+AT30</f>
        <v>10185</v>
      </c>
      <c r="AU31" s="6">
        <f>IF(OR(AS31=0,AT31=0),"",ROUNDDOWN(AT31/AS31,4))</f>
        <v>0.37759999999999999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458</v>
      </c>
      <c r="G32" s="67"/>
      <c r="H32" s="68"/>
      <c r="I32" s="66">
        <v>456</v>
      </c>
      <c r="J32" s="67"/>
      <c r="K32" s="68"/>
      <c r="L32" s="66">
        <v>494</v>
      </c>
      <c r="M32" s="67"/>
      <c r="N32" s="68"/>
      <c r="O32" s="66">
        <f t="shared" si="0"/>
        <v>950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44" ht="6" customHeight="1"/>
    <row r="34" spans="3:44" ht="18.75" customHeight="1">
      <c r="D34" s="14" t="s">
        <v>59</v>
      </c>
      <c r="E34" s="77">
        <f>AM31-Ｈ28.4!AM31</f>
        <v>-22</v>
      </c>
      <c r="F34" s="77"/>
      <c r="G34" s="1" t="s">
        <v>2</v>
      </c>
      <c r="L34" s="1" t="s">
        <v>60</v>
      </c>
      <c r="O34" s="60">
        <v>-504</v>
      </c>
      <c r="P34" s="60"/>
      <c r="Q34" s="60"/>
      <c r="R34" s="60"/>
      <c r="S34" s="1" t="s">
        <v>2</v>
      </c>
      <c r="AG34" s="14" t="s">
        <v>61</v>
      </c>
      <c r="AH34" s="61">
        <f>AT31</f>
        <v>10185</v>
      </c>
      <c r="AI34" s="61"/>
      <c r="AJ34" s="61"/>
      <c r="AK34" s="61"/>
      <c r="AL34" s="61"/>
      <c r="AM34" s="1" t="s">
        <v>2</v>
      </c>
    </row>
    <row r="35" spans="3:44" ht="6" customHeight="1"/>
    <row r="36" spans="3:44" ht="18.75" customHeight="1">
      <c r="D36" s="14" t="s">
        <v>59</v>
      </c>
      <c r="E36" s="60">
        <f>AA31-Ｈ28.4!AA31</f>
        <v>8</v>
      </c>
      <c r="F36" s="60"/>
      <c r="G36" s="1" t="s">
        <v>62</v>
      </c>
      <c r="L36" s="1" t="s">
        <v>60</v>
      </c>
      <c r="O36" s="60">
        <v>-69</v>
      </c>
      <c r="P36" s="60"/>
      <c r="Q36" s="60"/>
      <c r="R36" s="60"/>
      <c r="S36" s="1" t="s">
        <v>62</v>
      </c>
      <c r="Y36" s="1" t="s">
        <v>69</v>
      </c>
      <c r="AG36" s="14" t="s">
        <v>1</v>
      </c>
      <c r="AH36" s="61">
        <f>AT29</f>
        <v>4283</v>
      </c>
      <c r="AI36" s="61"/>
      <c r="AJ36" s="61"/>
      <c r="AK36" s="61"/>
      <c r="AL36" s="61"/>
      <c r="AM36" s="1" t="s">
        <v>2</v>
      </c>
    </row>
    <row r="37" spans="3:44" ht="6" customHeight="1">
      <c r="AG37" s="14"/>
    </row>
    <row r="38" spans="3:44" ht="18.75" customHeight="1">
      <c r="C38" s="15" t="s">
        <v>65</v>
      </c>
      <c r="AG38" s="14" t="s">
        <v>3</v>
      </c>
      <c r="AH38" s="61">
        <f>AT30</f>
        <v>5902</v>
      </c>
      <c r="AI38" s="61"/>
      <c r="AJ38" s="61"/>
      <c r="AK38" s="61"/>
      <c r="AL38" s="61"/>
      <c r="AM38" s="1" t="s">
        <v>2</v>
      </c>
    </row>
    <row r="39" spans="3:44" ht="6" customHeight="1">
      <c r="AG39" s="14"/>
    </row>
    <row r="40" spans="3:44" ht="18.75" customHeight="1">
      <c r="C40" s="8" t="s">
        <v>66</v>
      </c>
      <c r="AG40" s="14" t="s">
        <v>51</v>
      </c>
      <c r="AH40" s="62">
        <f>IF(OR(AH34=0,AM31=0),"",ROUNDDOWN(AH34/AM31*100,2))</f>
        <v>37.76</v>
      </c>
      <c r="AI40" s="62"/>
      <c r="AJ40" s="62"/>
      <c r="AK40" s="62"/>
      <c r="AL40" s="62"/>
      <c r="AM40" s="1" t="s">
        <v>70</v>
      </c>
    </row>
    <row r="41" spans="3:44" ht="6" customHeight="1"/>
    <row r="42" spans="3:44" ht="14.25">
      <c r="C42" s="21" t="s">
        <v>74</v>
      </c>
      <c r="D42" s="22"/>
      <c r="E42" s="22"/>
      <c r="F42" s="90">
        <v>7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22</v>
      </c>
      <c r="R42" s="90"/>
      <c r="S42" s="90"/>
      <c r="T42" s="90"/>
      <c r="U42" s="22" t="s">
        <v>2</v>
      </c>
      <c r="V42" s="22"/>
      <c r="AR42" s="23"/>
    </row>
  </sheetData>
  <mergeCells count="285">
    <mergeCell ref="F42:H42"/>
    <mergeCell ref="Q42:T42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704" bottom="0.98425196850393704" header="0.51181102362204722" footer="0.51181102362204722"/>
  <pageSetup paperSize="9" scale="9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AU42"/>
  <sheetViews>
    <sheetView workbookViewId="0">
      <selection activeCell="E34" sqref="E34:F3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7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18"/>
      <c r="H3" s="18"/>
      <c r="I3" s="61" t="s">
        <v>1</v>
      </c>
      <c r="J3" s="61"/>
      <c r="K3" s="61"/>
      <c r="L3" s="61">
        <v>13438</v>
      </c>
      <c r="M3" s="61"/>
      <c r="N3" s="61"/>
      <c r="O3" s="93" t="s">
        <v>2</v>
      </c>
      <c r="P3" s="93"/>
      <c r="Q3" s="93" t="s">
        <v>3</v>
      </c>
      <c r="R3" s="93"/>
      <c r="S3" s="61">
        <v>15206</v>
      </c>
      <c r="T3" s="61"/>
      <c r="U3" s="61"/>
      <c r="V3" s="61"/>
      <c r="W3" s="93" t="s">
        <v>2</v>
      </c>
      <c r="X3" s="93"/>
      <c r="Y3" s="17" t="s">
        <v>4</v>
      </c>
      <c r="Z3" s="61">
        <v>28644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17"/>
      <c r="H4" s="7"/>
      <c r="I4" s="61" t="s">
        <v>62</v>
      </c>
      <c r="J4" s="61"/>
      <c r="K4" s="61"/>
      <c r="L4" s="61">
        <v>11525</v>
      </c>
      <c r="M4" s="61"/>
      <c r="N4" s="61"/>
      <c r="O4" s="19"/>
      <c r="P4" s="19"/>
      <c r="Q4" s="93" t="s">
        <v>63</v>
      </c>
      <c r="R4" s="93"/>
      <c r="S4" s="93"/>
      <c r="T4" s="94">
        <v>118.3</v>
      </c>
      <c r="U4" s="94"/>
      <c r="V4" s="94"/>
      <c r="W4" s="94"/>
      <c r="X4" s="19" t="s">
        <v>71</v>
      </c>
      <c r="Y4" s="19"/>
      <c r="Z4" s="19"/>
      <c r="AF4" s="4"/>
      <c r="AH4" s="17"/>
      <c r="AK4" s="18"/>
      <c r="AL4" s="17"/>
      <c r="AM4" s="19"/>
      <c r="AP4" s="18"/>
    </row>
    <row r="5" spans="2:44" ht="18.75" customHeight="1">
      <c r="Z5" s="17"/>
      <c r="AA5" s="17"/>
      <c r="AB5" s="17"/>
      <c r="AC5" s="17"/>
      <c r="AD5" s="61" t="s">
        <v>78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1736</v>
      </c>
      <c r="G8" s="85"/>
      <c r="H8" s="86"/>
      <c r="I8" s="84">
        <v>1862</v>
      </c>
      <c r="J8" s="85"/>
      <c r="K8" s="86"/>
      <c r="L8" s="84">
        <v>2072</v>
      </c>
      <c r="M8" s="85"/>
      <c r="N8" s="86"/>
      <c r="O8" s="84">
        <f t="shared" ref="O8:O32" si="0">I8+L8</f>
        <v>3934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490</v>
      </c>
      <c r="AB8" s="85"/>
      <c r="AC8" s="85"/>
      <c r="AD8" s="85"/>
      <c r="AE8" s="84">
        <v>553</v>
      </c>
      <c r="AF8" s="85"/>
      <c r="AG8" s="85"/>
      <c r="AH8" s="86"/>
      <c r="AI8" s="85">
        <v>604</v>
      </c>
      <c r="AJ8" s="85"/>
      <c r="AK8" s="85"/>
      <c r="AL8" s="86"/>
      <c r="AM8" s="83">
        <f t="shared" ref="AM8:AM30" si="1">AE8+AI8</f>
        <v>1157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103</v>
      </c>
      <c r="G9" s="75"/>
      <c r="H9" s="76"/>
      <c r="I9" s="74">
        <v>94</v>
      </c>
      <c r="J9" s="75"/>
      <c r="K9" s="76"/>
      <c r="L9" s="74">
        <v>77</v>
      </c>
      <c r="M9" s="75"/>
      <c r="N9" s="76"/>
      <c r="O9" s="74">
        <f t="shared" si="0"/>
        <v>171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63</v>
      </c>
      <c r="AF9" s="75"/>
      <c r="AG9" s="75"/>
      <c r="AH9" s="76"/>
      <c r="AI9" s="75">
        <v>74</v>
      </c>
      <c r="AJ9" s="75"/>
      <c r="AK9" s="75"/>
      <c r="AL9" s="76"/>
      <c r="AM9" s="70">
        <f t="shared" si="1"/>
        <v>137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227</v>
      </c>
      <c r="G10" s="75"/>
      <c r="H10" s="76"/>
      <c r="I10" s="74">
        <v>211</v>
      </c>
      <c r="J10" s="75"/>
      <c r="K10" s="76"/>
      <c r="L10" s="74">
        <v>234</v>
      </c>
      <c r="M10" s="75"/>
      <c r="N10" s="76"/>
      <c r="O10" s="74">
        <f t="shared" si="0"/>
        <v>445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289</v>
      </c>
      <c r="AB10" s="75"/>
      <c r="AC10" s="75"/>
      <c r="AD10" s="76"/>
      <c r="AE10" s="74">
        <v>310</v>
      </c>
      <c r="AF10" s="75"/>
      <c r="AG10" s="75"/>
      <c r="AH10" s="76"/>
      <c r="AI10" s="75">
        <v>337</v>
      </c>
      <c r="AJ10" s="75"/>
      <c r="AK10" s="75"/>
      <c r="AL10" s="76"/>
      <c r="AM10" s="70">
        <f t="shared" si="1"/>
        <v>647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110</v>
      </c>
      <c r="G11" s="75"/>
      <c r="H11" s="76"/>
      <c r="I11" s="74">
        <v>104</v>
      </c>
      <c r="J11" s="75"/>
      <c r="K11" s="76"/>
      <c r="L11" s="74">
        <v>122</v>
      </c>
      <c r="M11" s="75"/>
      <c r="N11" s="76"/>
      <c r="O11" s="74">
        <f t="shared" si="0"/>
        <v>226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440</v>
      </c>
      <c r="AB11" s="75"/>
      <c r="AC11" s="75"/>
      <c r="AD11" s="76"/>
      <c r="AE11" s="74">
        <v>488</v>
      </c>
      <c r="AF11" s="75"/>
      <c r="AG11" s="75"/>
      <c r="AH11" s="76"/>
      <c r="AI11" s="75">
        <v>552</v>
      </c>
      <c r="AJ11" s="75"/>
      <c r="AK11" s="75"/>
      <c r="AL11" s="76"/>
      <c r="AM11" s="70">
        <f t="shared" si="1"/>
        <v>1040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143</v>
      </c>
      <c r="G12" s="75"/>
      <c r="H12" s="76"/>
      <c r="I12" s="74">
        <v>154</v>
      </c>
      <c r="J12" s="75"/>
      <c r="K12" s="76"/>
      <c r="L12" s="74">
        <v>158</v>
      </c>
      <c r="M12" s="75"/>
      <c r="N12" s="76"/>
      <c r="O12" s="74">
        <f t="shared" si="0"/>
        <v>312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176</v>
      </c>
      <c r="AB12" s="75"/>
      <c r="AC12" s="75"/>
      <c r="AD12" s="76"/>
      <c r="AE12" s="74">
        <v>182</v>
      </c>
      <c r="AF12" s="75"/>
      <c r="AG12" s="75"/>
      <c r="AH12" s="76"/>
      <c r="AI12" s="75">
        <v>204</v>
      </c>
      <c r="AJ12" s="75"/>
      <c r="AK12" s="75"/>
      <c r="AL12" s="76"/>
      <c r="AM12" s="70">
        <f t="shared" si="1"/>
        <v>386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82</v>
      </c>
      <c r="G13" s="75"/>
      <c r="H13" s="76"/>
      <c r="I13" s="74">
        <v>80</v>
      </c>
      <c r="J13" s="75"/>
      <c r="K13" s="76"/>
      <c r="L13" s="74">
        <v>85</v>
      </c>
      <c r="M13" s="75"/>
      <c r="N13" s="76"/>
      <c r="O13" s="74">
        <f t="shared" si="0"/>
        <v>165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137</v>
      </c>
      <c r="AB13" s="75"/>
      <c r="AC13" s="75"/>
      <c r="AD13" s="76"/>
      <c r="AE13" s="74">
        <v>141</v>
      </c>
      <c r="AF13" s="75"/>
      <c r="AG13" s="75"/>
      <c r="AH13" s="76"/>
      <c r="AI13" s="75">
        <v>142</v>
      </c>
      <c r="AJ13" s="75"/>
      <c r="AK13" s="75"/>
      <c r="AL13" s="76"/>
      <c r="AM13" s="70">
        <f t="shared" si="1"/>
        <v>283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1444</v>
      </c>
      <c r="AB14" s="75"/>
      <c r="AC14" s="75"/>
      <c r="AD14" s="76"/>
      <c r="AE14" s="74">
        <v>1447</v>
      </c>
      <c r="AF14" s="75"/>
      <c r="AG14" s="75"/>
      <c r="AH14" s="76"/>
      <c r="AI14" s="75">
        <v>1623</v>
      </c>
      <c r="AJ14" s="75"/>
      <c r="AK14" s="75"/>
      <c r="AL14" s="76"/>
      <c r="AM14" s="70">
        <f t="shared" si="1"/>
        <v>3070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247</v>
      </c>
      <c r="G15" s="75"/>
      <c r="H15" s="76"/>
      <c r="I15" s="74">
        <v>255</v>
      </c>
      <c r="J15" s="75"/>
      <c r="K15" s="76"/>
      <c r="L15" s="74">
        <v>301</v>
      </c>
      <c r="M15" s="75"/>
      <c r="N15" s="76"/>
      <c r="O15" s="74">
        <f t="shared" si="0"/>
        <v>556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3</v>
      </c>
      <c r="AF15" s="75"/>
      <c r="AG15" s="75"/>
      <c r="AH15" s="76"/>
      <c r="AI15" s="75">
        <v>10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240</v>
      </c>
      <c r="G16" s="75"/>
      <c r="H16" s="76"/>
      <c r="I16" s="74">
        <v>227</v>
      </c>
      <c r="J16" s="75"/>
      <c r="K16" s="76"/>
      <c r="L16" s="74">
        <v>262</v>
      </c>
      <c r="M16" s="75"/>
      <c r="N16" s="76"/>
      <c r="O16" s="74">
        <f t="shared" si="0"/>
        <v>489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60</v>
      </c>
      <c r="AB16" s="75"/>
      <c r="AC16" s="75"/>
      <c r="AD16" s="76"/>
      <c r="AE16" s="74">
        <v>47</v>
      </c>
      <c r="AF16" s="75"/>
      <c r="AG16" s="75"/>
      <c r="AH16" s="76"/>
      <c r="AI16" s="75">
        <v>60</v>
      </c>
      <c r="AJ16" s="75"/>
      <c r="AK16" s="75"/>
      <c r="AL16" s="76"/>
      <c r="AM16" s="70">
        <f t="shared" si="1"/>
        <v>107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104</v>
      </c>
      <c r="G17" s="75"/>
      <c r="H17" s="76"/>
      <c r="I17" s="74">
        <v>145</v>
      </c>
      <c r="J17" s="75"/>
      <c r="K17" s="76"/>
      <c r="L17" s="74">
        <v>175</v>
      </c>
      <c r="M17" s="75"/>
      <c r="N17" s="76"/>
      <c r="O17" s="74">
        <f t="shared" si="0"/>
        <v>320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278</v>
      </c>
      <c r="AB17" s="75"/>
      <c r="AC17" s="75"/>
      <c r="AD17" s="76"/>
      <c r="AE17" s="74">
        <v>237</v>
      </c>
      <c r="AF17" s="75"/>
      <c r="AG17" s="75"/>
      <c r="AH17" s="76"/>
      <c r="AI17" s="75">
        <v>297</v>
      </c>
      <c r="AJ17" s="75"/>
      <c r="AK17" s="75"/>
      <c r="AL17" s="76"/>
      <c r="AM17" s="70">
        <f t="shared" si="1"/>
        <v>534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148</v>
      </c>
      <c r="G18" s="75"/>
      <c r="H18" s="76"/>
      <c r="I18" s="74">
        <v>176</v>
      </c>
      <c r="J18" s="75"/>
      <c r="K18" s="76"/>
      <c r="L18" s="74">
        <v>199</v>
      </c>
      <c r="M18" s="75"/>
      <c r="N18" s="76"/>
      <c r="O18" s="74">
        <f t="shared" si="0"/>
        <v>375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253</v>
      </c>
      <c r="AB18" s="75"/>
      <c r="AC18" s="75"/>
      <c r="AD18" s="76"/>
      <c r="AE18" s="74">
        <v>204</v>
      </c>
      <c r="AF18" s="75"/>
      <c r="AG18" s="75"/>
      <c r="AH18" s="76"/>
      <c r="AI18" s="75">
        <v>218</v>
      </c>
      <c r="AJ18" s="75"/>
      <c r="AK18" s="75"/>
      <c r="AL18" s="76"/>
      <c r="AM18" s="70">
        <f t="shared" si="1"/>
        <v>422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170</v>
      </c>
      <c r="G19" s="75"/>
      <c r="H19" s="76"/>
      <c r="I19" s="74">
        <v>154</v>
      </c>
      <c r="J19" s="75"/>
      <c r="K19" s="76"/>
      <c r="L19" s="74">
        <v>183</v>
      </c>
      <c r="M19" s="75"/>
      <c r="N19" s="76"/>
      <c r="O19" s="74">
        <f t="shared" si="0"/>
        <v>337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78</v>
      </c>
      <c r="AB19" s="75"/>
      <c r="AC19" s="75"/>
      <c r="AD19" s="76"/>
      <c r="AE19" s="74">
        <v>58</v>
      </c>
      <c r="AF19" s="75"/>
      <c r="AG19" s="75"/>
      <c r="AH19" s="76"/>
      <c r="AI19" s="75">
        <v>74</v>
      </c>
      <c r="AJ19" s="75"/>
      <c r="AK19" s="75"/>
      <c r="AL19" s="76"/>
      <c r="AM19" s="70">
        <f t="shared" si="1"/>
        <v>132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81</v>
      </c>
      <c r="G20" s="75"/>
      <c r="H20" s="76"/>
      <c r="I20" s="74">
        <v>78</v>
      </c>
      <c r="J20" s="75"/>
      <c r="K20" s="76"/>
      <c r="L20" s="74">
        <v>80</v>
      </c>
      <c r="M20" s="75"/>
      <c r="N20" s="76"/>
      <c r="O20" s="74">
        <f t="shared" si="0"/>
        <v>158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125</v>
      </c>
      <c r="AB20" s="75"/>
      <c r="AC20" s="75"/>
      <c r="AD20" s="76"/>
      <c r="AE20" s="74">
        <v>112</v>
      </c>
      <c r="AF20" s="75"/>
      <c r="AG20" s="75"/>
      <c r="AH20" s="76"/>
      <c r="AI20" s="75">
        <v>144</v>
      </c>
      <c r="AJ20" s="75"/>
      <c r="AK20" s="75"/>
      <c r="AL20" s="76"/>
      <c r="AM20" s="70">
        <f t="shared" si="1"/>
        <v>256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74</v>
      </c>
      <c r="G21" s="75"/>
      <c r="H21" s="76"/>
      <c r="I21" s="74">
        <v>48</v>
      </c>
      <c r="J21" s="75"/>
      <c r="K21" s="76"/>
      <c r="L21" s="74">
        <v>70</v>
      </c>
      <c r="M21" s="75"/>
      <c r="N21" s="76"/>
      <c r="O21" s="74">
        <f t="shared" si="0"/>
        <v>118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133</v>
      </c>
      <c r="AB21" s="75"/>
      <c r="AC21" s="75"/>
      <c r="AD21" s="76"/>
      <c r="AE21" s="74">
        <v>125</v>
      </c>
      <c r="AF21" s="75"/>
      <c r="AG21" s="75"/>
      <c r="AH21" s="76"/>
      <c r="AI21" s="75">
        <v>144</v>
      </c>
      <c r="AJ21" s="75"/>
      <c r="AK21" s="75"/>
      <c r="AL21" s="76"/>
      <c r="AM21" s="70">
        <f t="shared" si="1"/>
        <v>269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43</v>
      </c>
      <c r="G22" s="75"/>
      <c r="H22" s="76"/>
      <c r="I22" s="74">
        <v>41</v>
      </c>
      <c r="J22" s="75"/>
      <c r="K22" s="76"/>
      <c r="L22" s="74">
        <v>42</v>
      </c>
      <c r="M22" s="75"/>
      <c r="N22" s="76"/>
      <c r="O22" s="74">
        <f t="shared" si="0"/>
        <v>83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253</v>
      </c>
      <c r="AB22" s="75"/>
      <c r="AC22" s="75"/>
      <c r="AD22" s="76"/>
      <c r="AE22" s="74">
        <v>268</v>
      </c>
      <c r="AF22" s="75"/>
      <c r="AG22" s="75"/>
      <c r="AH22" s="76"/>
      <c r="AI22" s="75">
        <v>324</v>
      </c>
      <c r="AJ22" s="75"/>
      <c r="AK22" s="75"/>
      <c r="AL22" s="76"/>
      <c r="AM22" s="70">
        <f t="shared" si="1"/>
        <v>592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196</v>
      </c>
      <c r="G23" s="75"/>
      <c r="H23" s="76"/>
      <c r="I23" s="74">
        <v>175</v>
      </c>
      <c r="J23" s="75"/>
      <c r="K23" s="76"/>
      <c r="L23" s="74">
        <v>193</v>
      </c>
      <c r="M23" s="75"/>
      <c r="N23" s="76"/>
      <c r="O23" s="74">
        <f t="shared" si="0"/>
        <v>368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30</v>
      </c>
      <c r="AB23" s="75"/>
      <c r="AC23" s="75"/>
      <c r="AD23" s="76"/>
      <c r="AE23" s="74">
        <v>21</v>
      </c>
      <c r="AF23" s="75"/>
      <c r="AG23" s="75"/>
      <c r="AH23" s="76"/>
      <c r="AI23" s="75">
        <v>19</v>
      </c>
      <c r="AJ23" s="75"/>
      <c r="AK23" s="75"/>
      <c r="AL23" s="76"/>
      <c r="AM23" s="70">
        <f t="shared" si="1"/>
        <v>40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238</v>
      </c>
      <c r="G24" s="75"/>
      <c r="H24" s="76"/>
      <c r="I24" s="74">
        <v>266</v>
      </c>
      <c r="J24" s="75"/>
      <c r="K24" s="76"/>
      <c r="L24" s="74">
        <v>259</v>
      </c>
      <c r="M24" s="75"/>
      <c r="N24" s="76"/>
      <c r="O24" s="74">
        <f t="shared" si="0"/>
        <v>525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157</v>
      </c>
      <c r="AB24" s="75"/>
      <c r="AC24" s="75"/>
      <c r="AD24" s="76"/>
      <c r="AE24" s="74">
        <v>153</v>
      </c>
      <c r="AF24" s="75"/>
      <c r="AG24" s="75"/>
      <c r="AH24" s="76"/>
      <c r="AI24" s="75">
        <v>153</v>
      </c>
      <c r="AJ24" s="75"/>
      <c r="AK24" s="75"/>
      <c r="AL24" s="76"/>
      <c r="AM24" s="70">
        <f t="shared" si="1"/>
        <v>306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204</v>
      </c>
      <c r="G25" s="75"/>
      <c r="H25" s="76"/>
      <c r="I25" s="74">
        <v>187</v>
      </c>
      <c r="J25" s="75"/>
      <c r="K25" s="76"/>
      <c r="L25" s="74">
        <v>216</v>
      </c>
      <c r="M25" s="75"/>
      <c r="N25" s="76"/>
      <c r="O25" s="74">
        <f t="shared" si="0"/>
        <v>403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245</v>
      </c>
      <c r="AB25" s="75"/>
      <c r="AC25" s="75"/>
      <c r="AD25" s="76"/>
      <c r="AE25" s="74">
        <v>199</v>
      </c>
      <c r="AF25" s="75"/>
      <c r="AG25" s="75"/>
      <c r="AH25" s="76"/>
      <c r="AI25" s="75">
        <v>213</v>
      </c>
      <c r="AJ25" s="75"/>
      <c r="AK25" s="75"/>
      <c r="AL25" s="76"/>
      <c r="AM25" s="70">
        <f t="shared" si="1"/>
        <v>412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178</v>
      </c>
      <c r="G26" s="75"/>
      <c r="H26" s="76"/>
      <c r="I26" s="74">
        <v>173</v>
      </c>
      <c r="J26" s="75"/>
      <c r="K26" s="76"/>
      <c r="L26" s="74">
        <v>209</v>
      </c>
      <c r="M26" s="75"/>
      <c r="N26" s="76"/>
      <c r="O26" s="74">
        <f t="shared" si="0"/>
        <v>382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162</v>
      </c>
      <c r="AB26" s="75"/>
      <c r="AC26" s="75"/>
      <c r="AD26" s="76"/>
      <c r="AE26" s="74">
        <v>150</v>
      </c>
      <c r="AF26" s="75"/>
      <c r="AG26" s="75"/>
      <c r="AH26" s="76"/>
      <c r="AI26" s="75">
        <v>171</v>
      </c>
      <c r="AJ26" s="75"/>
      <c r="AK26" s="75"/>
      <c r="AL26" s="76"/>
      <c r="AM26" s="70">
        <f t="shared" si="1"/>
        <v>321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146</v>
      </c>
      <c r="G27" s="75"/>
      <c r="H27" s="76"/>
      <c r="I27" s="74">
        <v>146</v>
      </c>
      <c r="J27" s="75"/>
      <c r="K27" s="76"/>
      <c r="L27" s="74">
        <v>173</v>
      </c>
      <c r="M27" s="75"/>
      <c r="N27" s="76"/>
      <c r="O27" s="74">
        <f t="shared" si="0"/>
        <v>319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201</v>
      </c>
      <c r="AB27" s="75"/>
      <c r="AC27" s="75"/>
      <c r="AD27" s="76"/>
      <c r="AE27" s="74">
        <v>176</v>
      </c>
      <c r="AF27" s="75"/>
      <c r="AG27" s="75"/>
      <c r="AH27" s="76"/>
      <c r="AI27" s="75">
        <v>144</v>
      </c>
      <c r="AJ27" s="75"/>
      <c r="AK27" s="75"/>
      <c r="AL27" s="76"/>
      <c r="AM27" s="70">
        <f t="shared" si="1"/>
        <v>320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64</v>
      </c>
      <c r="G28" s="75"/>
      <c r="H28" s="76"/>
      <c r="I28" s="74">
        <v>59</v>
      </c>
      <c r="J28" s="75"/>
      <c r="K28" s="76"/>
      <c r="L28" s="74">
        <v>71</v>
      </c>
      <c r="M28" s="75"/>
      <c r="N28" s="76"/>
      <c r="O28" s="74">
        <f t="shared" si="0"/>
        <v>130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234</v>
      </c>
      <c r="AB28" s="75"/>
      <c r="AC28" s="75"/>
      <c r="AD28" s="76"/>
      <c r="AE28" s="74">
        <v>205</v>
      </c>
      <c r="AF28" s="75"/>
      <c r="AG28" s="75"/>
      <c r="AH28" s="76"/>
      <c r="AI28" s="75">
        <v>236</v>
      </c>
      <c r="AJ28" s="75"/>
      <c r="AK28" s="75"/>
      <c r="AL28" s="76"/>
      <c r="AM28" s="70">
        <f t="shared" si="1"/>
        <v>441</v>
      </c>
      <c r="AN28" s="70"/>
      <c r="AO28" s="70"/>
      <c r="AP28" s="70"/>
      <c r="AR28" s="20"/>
      <c r="AS28" s="20" t="s">
        <v>49</v>
      </c>
      <c r="AT28" s="20" t="s">
        <v>50</v>
      </c>
      <c r="AU28" s="20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87</v>
      </c>
      <c r="G29" s="75"/>
      <c r="H29" s="76"/>
      <c r="I29" s="74">
        <v>80</v>
      </c>
      <c r="J29" s="75"/>
      <c r="K29" s="76"/>
      <c r="L29" s="74">
        <v>104</v>
      </c>
      <c r="M29" s="75"/>
      <c r="N29" s="76"/>
      <c r="O29" s="74">
        <f t="shared" si="0"/>
        <v>184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221</v>
      </c>
      <c r="AB29" s="75"/>
      <c r="AC29" s="75"/>
      <c r="AD29" s="76"/>
      <c r="AE29" s="74">
        <v>247</v>
      </c>
      <c r="AF29" s="75"/>
      <c r="AG29" s="75"/>
      <c r="AH29" s="76"/>
      <c r="AI29" s="75">
        <v>181</v>
      </c>
      <c r="AJ29" s="75"/>
      <c r="AK29" s="75"/>
      <c r="AL29" s="76"/>
      <c r="AM29" s="70">
        <f t="shared" si="1"/>
        <v>428</v>
      </c>
      <c r="AN29" s="70"/>
      <c r="AO29" s="70"/>
      <c r="AP29" s="70"/>
      <c r="AR29" s="20" t="s">
        <v>1</v>
      </c>
      <c r="AS29" s="5">
        <f>AE31</f>
        <v>12818</v>
      </c>
      <c r="AT29" s="5">
        <v>4293</v>
      </c>
      <c r="AU29" s="6">
        <f>IF(OR(AS29=0,AT29=0),"",ROUNDDOWN(AT29/AS29,4))</f>
        <v>0.33489999999999998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1494</v>
      </c>
      <c r="G30" s="75"/>
      <c r="H30" s="76"/>
      <c r="I30" s="74">
        <v>1609</v>
      </c>
      <c r="J30" s="75"/>
      <c r="K30" s="76"/>
      <c r="L30" s="74">
        <v>1725</v>
      </c>
      <c r="M30" s="75"/>
      <c r="N30" s="76"/>
      <c r="O30" s="74">
        <f t="shared" si="0"/>
        <v>3334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42</v>
      </c>
      <c r="AB30" s="75"/>
      <c r="AC30" s="75"/>
      <c r="AD30" s="76"/>
      <c r="AE30" s="74">
        <v>44</v>
      </c>
      <c r="AF30" s="75"/>
      <c r="AG30" s="75"/>
      <c r="AH30" s="76"/>
      <c r="AI30" s="75">
        <v>47</v>
      </c>
      <c r="AJ30" s="75"/>
      <c r="AK30" s="75"/>
      <c r="AL30" s="76"/>
      <c r="AM30" s="70">
        <f t="shared" si="1"/>
        <v>91</v>
      </c>
      <c r="AN30" s="70"/>
      <c r="AO30" s="70"/>
      <c r="AP30" s="70"/>
      <c r="AR30" s="20" t="s">
        <v>3</v>
      </c>
      <c r="AS30" s="5">
        <f>AI31</f>
        <v>14139</v>
      </c>
      <c r="AT30" s="5">
        <v>5908</v>
      </c>
      <c r="AU30" s="6">
        <f>IF(OR(AS30=0,AT30=0),"",ROUNDDOWN(AT30/AS30,4))</f>
        <v>0.4178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555</v>
      </c>
      <c r="G31" s="75"/>
      <c r="H31" s="76"/>
      <c r="I31" s="74">
        <v>602</v>
      </c>
      <c r="J31" s="75"/>
      <c r="K31" s="76"/>
      <c r="L31" s="74">
        <v>656</v>
      </c>
      <c r="M31" s="75"/>
      <c r="N31" s="76"/>
      <c r="O31" s="74">
        <f t="shared" si="0"/>
        <v>1258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12649</v>
      </c>
      <c r="AB31" s="75"/>
      <c r="AC31" s="75"/>
      <c r="AD31" s="76"/>
      <c r="AE31" s="74">
        <f>SUM(I8:K32,AE8:AH30)</f>
        <v>12818</v>
      </c>
      <c r="AF31" s="75"/>
      <c r="AG31" s="75"/>
      <c r="AH31" s="76"/>
      <c r="AI31" s="74">
        <f>SUM(L8:N32,AI8:AL30)</f>
        <v>14139</v>
      </c>
      <c r="AJ31" s="75"/>
      <c r="AK31" s="75"/>
      <c r="AL31" s="76"/>
      <c r="AM31" s="70">
        <f>AE31+AI31</f>
        <v>26957</v>
      </c>
      <c r="AN31" s="70"/>
      <c r="AO31" s="70"/>
      <c r="AP31" s="70"/>
      <c r="AR31" s="20" t="s">
        <v>4</v>
      </c>
      <c r="AS31" s="5">
        <f>AM31</f>
        <v>26957</v>
      </c>
      <c r="AT31" s="5">
        <f>AT29+AT30</f>
        <v>10201</v>
      </c>
      <c r="AU31" s="6">
        <f>IF(OR(AS31=0,AT31=0),"",ROUNDDOWN(AT31/AS31,4))</f>
        <v>0.37840000000000001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456</v>
      </c>
      <c r="G32" s="67"/>
      <c r="H32" s="68"/>
      <c r="I32" s="66">
        <v>452</v>
      </c>
      <c r="J32" s="67"/>
      <c r="K32" s="68"/>
      <c r="L32" s="66">
        <v>496</v>
      </c>
      <c r="M32" s="67"/>
      <c r="N32" s="68"/>
      <c r="O32" s="66">
        <f t="shared" si="0"/>
        <v>948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18" t="s">
        <v>59</v>
      </c>
      <c r="E34" s="77">
        <f>AM31-Ｈ28.5!AM31</f>
        <v>-12</v>
      </c>
      <c r="F34" s="77"/>
      <c r="G34" s="1" t="s">
        <v>2</v>
      </c>
      <c r="L34" s="1" t="s">
        <v>60</v>
      </c>
      <c r="O34" s="60">
        <v>-485</v>
      </c>
      <c r="P34" s="60"/>
      <c r="Q34" s="60"/>
      <c r="R34" s="60"/>
      <c r="S34" s="1" t="s">
        <v>2</v>
      </c>
      <c r="AG34" s="18" t="s">
        <v>61</v>
      </c>
      <c r="AH34" s="61">
        <f>AT31</f>
        <v>10201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18" t="s">
        <v>59</v>
      </c>
      <c r="E36" s="60">
        <f>AA31-Ｈ28.5!AA31</f>
        <v>3</v>
      </c>
      <c r="F36" s="60"/>
      <c r="G36" s="1" t="s">
        <v>62</v>
      </c>
      <c r="L36" s="1" t="s">
        <v>60</v>
      </c>
      <c r="O36" s="60">
        <v>-67</v>
      </c>
      <c r="P36" s="60"/>
      <c r="Q36" s="60"/>
      <c r="R36" s="60"/>
      <c r="S36" s="1" t="s">
        <v>62</v>
      </c>
      <c r="Y36" s="1" t="s">
        <v>72</v>
      </c>
      <c r="AG36" s="18" t="s">
        <v>1</v>
      </c>
      <c r="AH36" s="61">
        <f>AT29</f>
        <v>4293</v>
      </c>
      <c r="AI36" s="61"/>
      <c r="AJ36" s="61"/>
      <c r="AK36" s="61"/>
      <c r="AL36" s="61"/>
      <c r="AM36" s="1" t="s">
        <v>2</v>
      </c>
    </row>
    <row r="37" spans="3:39" ht="6" customHeight="1">
      <c r="AG37" s="18"/>
    </row>
    <row r="38" spans="3:39" ht="18.75" customHeight="1">
      <c r="C38" s="19" t="s">
        <v>65</v>
      </c>
      <c r="AG38" s="18" t="s">
        <v>3</v>
      </c>
      <c r="AH38" s="61">
        <f>AT30</f>
        <v>5908</v>
      </c>
      <c r="AI38" s="61"/>
      <c r="AJ38" s="61"/>
      <c r="AK38" s="61"/>
      <c r="AL38" s="61"/>
      <c r="AM38" s="1" t="s">
        <v>2</v>
      </c>
    </row>
    <row r="39" spans="3:39" ht="6" customHeight="1">
      <c r="AG39" s="18"/>
    </row>
    <row r="40" spans="3:39" ht="18.75" customHeight="1">
      <c r="C40" s="8" t="s">
        <v>66</v>
      </c>
      <c r="AG40" s="18" t="s">
        <v>51</v>
      </c>
      <c r="AH40" s="62">
        <f>IF(OR(AH34=0,AM31=0),"",ROUNDDOWN(AH34/AM31*100,2))</f>
        <v>37.840000000000003</v>
      </c>
      <c r="AI40" s="62"/>
      <c r="AJ40" s="62"/>
      <c r="AK40" s="62"/>
      <c r="AL40" s="62"/>
      <c r="AM40" s="1" t="s">
        <v>73</v>
      </c>
    </row>
    <row r="42" spans="3:39" ht="14.25">
      <c r="C42" s="21" t="s">
        <v>74</v>
      </c>
      <c r="D42" s="22"/>
      <c r="E42" s="22"/>
      <c r="F42" s="90">
        <v>11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21</v>
      </c>
      <c r="R42" s="90"/>
      <c r="S42" s="90"/>
      <c r="T42" s="90"/>
      <c r="U42" s="22" t="s">
        <v>2</v>
      </c>
      <c r="V42" s="22"/>
    </row>
  </sheetData>
  <mergeCells count="285">
    <mergeCell ref="F42:H42"/>
    <mergeCell ref="Q42:T42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AU42"/>
  <sheetViews>
    <sheetView workbookViewId="0">
      <selection activeCell="AE45" sqref="AE4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4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25"/>
      <c r="H3" s="25"/>
      <c r="I3" s="61" t="s">
        <v>1</v>
      </c>
      <c r="J3" s="61"/>
      <c r="K3" s="61"/>
      <c r="L3" s="61">
        <v>13438</v>
      </c>
      <c r="M3" s="61"/>
      <c r="N3" s="61"/>
      <c r="O3" s="93" t="s">
        <v>2</v>
      </c>
      <c r="P3" s="93"/>
      <c r="Q3" s="93" t="s">
        <v>3</v>
      </c>
      <c r="R3" s="93"/>
      <c r="S3" s="61">
        <v>15206</v>
      </c>
      <c r="T3" s="61"/>
      <c r="U3" s="61"/>
      <c r="V3" s="61"/>
      <c r="W3" s="93" t="s">
        <v>2</v>
      </c>
      <c r="X3" s="93"/>
      <c r="Y3" s="24" t="s">
        <v>4</v>
      </c>
      <c r="Z3" s="61">
        <v>28644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24"/>
      <c r="H4" s="7"/>
      <c r="I4" s="61" t="s">
        <v>62</v>
      </c>
      <c r="J4" s="61"/>
      <c r="K4" s="61"/>
      <c r="L4" s="61">
        <v>11525</v>
      </c>
      <c r="M4" s="61"/>
      <c r="N4" s="61"/>
      <c r="O4" s="26"/>
      <c r="P4" s="26"/>
      <c r="Q4" s="93" t="s">
        <v>63</v>
      </c>
      <c r="R4" s="93"/>
      <c r="S4" s="93"/>
      <c r="T4" s="94">
        <v>118.3</v>
      </c>
      <c r="U4" s="94"/>
      <c r="V4" s="94"/>
      <c r="W4" s="94"/>
      <c r="X4" s="26" t="s">
        <v>82</v>
      </c>
      <c r="Y4" s="26"/>
      <c r="Z4" s="26"/>
      <c r="AF4" s="4"/>
      <c r="AH4" s="24"/>
      <c r="AK4" s="25"/>
      <c r="AL4" s="24"/>
      <c r="AM4" s="26"/>
      <c r="AP4" s="25"/>
    </row>
    <row r="5" spans="2:44" ht="18.75" customHeight="1">
      <c r="Z5" s="24"/>
      <c r="AA5" s="24"/>
      <c r="AB5" s="24"/>
      <c r="AC5" s="24"/>
      <c r="AD5" s="61" t="s">
        <v>81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1733</v>
      </c>
      <c r="G8" s="85"/>
      <c r="H8" s="86"/>
      <c r="I8" s="84">
        <v>1867</v>
      </c>
      <c r="J8" s="85"/>
      <c r="K8" s="86"/>
      <c r="L8" s="84">
        <v>2064</v>
      </c>
      <c r="M8" s="85"/>
      <c r="N8" s="86"/>
      <c r="O8" s="84">
        <f t="shared" ref="O8:O32" si="0">I8+L8</f>
        <v>3931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490</v>
      </c>
      <c r="AB8" s="85"/>
      <c r="AC8" s="85"/>
      <c r="AD8" s="85"/>
      <c r="AE8" s="84">
        <v>553</v>
      </c>
      <c r="AF8" s="85"/>
      <c r="AG8" s="85"/>
      <c r="AH8" s="86"/>
      <c r="AI8" s="85">
        <v>604</v>
      </c>
      <c r="AJ8" s="85"/>
      <c r="AK8" s="85"/>
      <c r="AL8" s="86"/>
      <c r="AM8" s="83">
        <f t="shared" ref="AM8:AM31" si="1">AE8+AI8</f>
        <v>1157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103</v>
      </c>
      <c r="G9" s="75"/>
      <c r="H9" s="76"/>
      <c r="I9" s="74">
        <v>94</v>
      </c>
      <c r="J9" s="75"/>
      <c r="K9" s="76"/>
      <c r="L9" s="74">
        <v>77</v>
      </c>
      <c r="M9" s="75"/>
      <c r="N9" s="76"/>
      <c r="O9" s="74">
        <f t="shared" si="0"/>
        <v>171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64</v>
      </c>
      <c r="AF9" s="75"/>
      <c r="AG9" s="75"/>
      <c r="AH9" s="76"/>
      <c r="AI9" s="75">
        <v>74</v>
      </c>
      <c r="AJ9" s="75"/>
      <c r="AK9" s="75"/>
      <c r="AL9" s="76"/>
      <c r="AM9" s="70">
        <f t="shared" si="1"/>
        <v>138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226</v>
      </c>
      <c r="G10" s="75"/>
      <c r="H10" s="76"/>
      <c r="I10" s="74">
        <v>211</v>
      </c>
      <c r="J10" s="75"/>
      <c r="K10" s="76"/>
      <c r="L10" s="74">
        <v>233</v>
      </c>
      <c r="M10" s="75"/>
      <c r="N10" s="76"/>
      <c r="O10" s="74">
        <f t="shared" si="0"/>
        <v>444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287</v>
      </c>
      <c r="AB10" s="75"/>
      <c r="AC10" s="75"/>
      <c r="AD10" s="76"/>
      <c r="AE10" s="74">
        <v>308</v>
      </c>
      <c r="AF10" s="75"/>
      <c r="AG10" s="75"/>
      <c r="AH10" s="76"/>
      <c r="AI10" s="75">
        <v>334</v>
      </c>
      <c r="AJ10" s="75"/>
      <c r="AK10" s="75"/>
      <c r="AL10" s="76"/>
      <c r="AM10" s="70">
        <f t="shared" si="1"/>
        <v>642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110</v>
      </c>
      <c r="G11" s="75"/>
      <c r="H11" s="76"/>
      <c r="I11" s="74">
        <v>104</v>
      </c>
      <c r="J11" s="75"/>
      <c r="K11" s="76"/>
      <c r="L11" s="74">
        <v>122</v>
      </c>
      <c r="M11" s="75"/>
      <c r="N11" s="76"/>
      <c r="O11" s="74">
        <f t="shared" si="0"/>
        <v>226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443</v>
      </c>
      <c r="AB11" s="75"/>
      <c r="AC11" s="75"/>
      <c r="AD11" s="76"/>
      <c r="AE11" s="74">
        <v>487</v>
      </c>
      <c r="AF11" s="75"/>
      <c r="AG11" s="75"/>
      <c r="AH11" s="76"/>
      <c r="AI11" s="75">
        <v>555</v>
      </c>
      <c r="AJ11" s="75"/>
      <c r="AK11" s="75"/>
      <c r="AL11" s="76"/>
      <c r="AM11" s="70">
        <f t="shared" si="1"/>
        <v>1042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141</v>
      </c>
      <c r="G12" s="75"/>
      <c r="H12" s="76"/>
      <c r="I12" s="74">
        <v>152</v>
      </c>
      <c r="J12" s="75"/>
      <c r="K12" s="76"/>
      <c r="L12" s="74">
        <v>155</v>
      </c>
      <c r="M12" s="75"/>
      <c r="N12" s="76"/>
      <c r="O12" s="74">
        <f t="shared" si="0"/>
        <v>307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177</v>
      </c>
      <c r="AB12" s="75"/>
      <c r="AC12" s="75"/>
      <c r="AD12" s="76"/>
      <c r="AE12" s="74">
        <v>181</v>
      </c>
      <c r="AF12" s="75"/>
      <c r="AG12" s="75"/>
      <c r="AH12" s="76"/>
      <c r="AI12" s="75">
        <v>204</v>
      </c>
      <c r="AJ12" s="75"/>
      <c r="AK12" s="75"/>
      <c r="AL12" s="76"/>
      <c r="AM12" s="70">
        <f t="shared" si="1"/>
        <v>385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82</v>
      </c>
      <c r="G13" s="75"/>
      <c r="H13" s="76"/>
      <c r="I13" s="74">
        <v>80</v>
      </c>
      <c r="J13" s="75"/>
      <c r="K13" s="76"/>
      <c r="L13" s="74">
        <v>85</v>
      </c>
      <c r="M13" s="75"/>
      <c r="N13" s="76"/>
      <c r="O13" s="74">
        <f t="shared" si="0"/>
        <v>165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137</v>
      </c>
      <c r="AB13" s="75"/>
      <c r="AC13" s="75"/>
      <c r="AD13" s="76"/>
      <c r="AE13" s="74">
        <v>141</v>
      </c>
      <c r="AF13" s="75"/>
      <c r="AG13" s="75"/>
      <c r="AH13" s="76"/>
      <c r="AI13" s="75">
        <v>142</v>
      </c>
      <c r="AJ13" s="75"/>
      <c r="AK13" s="75"/>
      <c r="AL13" s="76"/>
      <c r="AM13" s="70">
        <f t="shared" si="1"/>
        <v>283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1439</v>
      </c>
      <c r="AB14" s="75"/>
      <c r="AC14" s="75"/>
      <c r="AD14" s="76"/>
      <c r="AE14" s="74">
        <v>1445</v>
      </c>
      <c r="AF14" s="75"/>
      <c r="AG14" s="75"/>
      <c r="AH14" s="76"/>
      <c r="AI14" s="75">
        <v>1618</v>
      </c>
      <c r="AJ14" s="75"/>
      <c r="AK14" s="75"/>
      <c r="AL14" s="76"/>
      <c r="AM14" s="70">
        <f t="shared" si="1"/>
        <v>3063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246</v>
      </c>
      <c r="G15" s="75"/>
      <c r="H15" s="76"/>
      <c r="I15" s="74">
        <v>255</v>
      </c>
      <c r="J15" s="75"/>
      <c r="K15" s="76"/>
      <c r="L15" s="74">
        <v>300</v>
      </c>
      <c r="M15" s="75"/>
      <c r="N15" s="76"/>
      <c r="O15" s="74">
        <f t="shared" si="0"/>
        <v>555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3</v>
      </c>
      <c r="AF15" s="75"/>
      <c r="AG15" s="75"/>
      <c r="AH15" s="76"/>
      <c r="AI15" s="75">
        <v>10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239</v>
      </c>
      <c r="G16" s="75"/>
      <c r="H16" s="76"/>
      <c r="I16" s="74">
        <v>226</v>
      </c>
      <c r="J16" s="75"/>
      <c r="K16" s="76"/>
      <c r="L16" s="74">
        <v>262</v>
      </c>
      <c r="M16" s="75"/>
      <c r="N16" s="76"/>
      <c r="O16" s="74">
        <f t="shared" si="0"/>
        <v>488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59</v>
      </c>
      <c r="AB16" s="75"/>
      <c r="AC16" s="75"/>
      <c r="AD16" s="76"/>
      <c r="AE16" s="74">
        <v>46</v>
      </c>
      <c r="AF16" s="75"/>
      <c r="AG16" s="75"/>
      <c r="AH16" s="76"/>
      <c r="AI16" s="75">
        <v>60</v>
      </c>
      <c r="AJ16" s="75"/>
      <c r="AK16" s="75"/>
      <c r="AL16" s="76"/>
      <c r="AM16" s="70">
        <f t="shared" si="1"/>
        <v>106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104</v>
      </c>
      <c r="G17" s="75"/>
      <c r="H17" s="76"/>
      <c r="I17" s="74">
        <v>145</v>
      </c>
      <c r="J17" s="75"/>
      <c r="K17" s="76"/>
      <c r="L17" s="74">
        <v>172</v>
      </c>
      <c r="M17" s="75"/>
      <c r="N17" s="76"/>
      <c r="O17" s="74">
        <f t="shared" si="0"/>
        <v>317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279</v>
      </c>
      <c r="AB17" s="75"/>
      <c r="AC17" s="75"/>
      <c r="AD17" s="76"/>
      <c r="AE17" s="74">
        <v>238</v>
      </c>
      <c r="AF17" s="75"/>
      <c r="AG17" s="75"/>
      <c r="AH17" s="76"/>
      <c r="AI17" s="75">
        <v>297</v>
      </c>
      <c r="AJ17" s="75"/>
      <c r="AK17" s="75"/>
      <c r="AL17" s="76"/>
      <c r="AM17" s="70">
        <f t="shared" si="1"/>
        <v>535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148</v>
      </c>
      <c r="G18" s="75"/>
      <c r="H18" s="76"/>
      <c r="I18" s="74">
        <v>176</v>
      </c>
      <c r="J18" s="75"/>
      <c r="K18" s="76"/>
      <c r="L18" s="74">
        <v>199</v>
      </c>
      <c r="M18" s="75"/>
      <c r="N18" s="76"/>
      <c r="O18" s="74">
        <f t="shared" si="0"/>
        <v>375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253</v>
      </c>
      <c r="AB18" s="75"/>
      <c r="AC18" s="75"/>
      <c r="AD18" s="76"/>
      <c r="AE18" s="74">
        <v>204</v>
      </c>
      <c r="AF18" s="75"/>
      <c r="AG18" s="75"/>
      <c r="AH18" s="76"/>
      <c r="AI18" s="75">
        <v>217</v>
      </c>
      <c r="AJ18" s="75"/>
      <c r="AK18" s="75"/>
      <c r="AL18" s="76"/>
      <c r="AM18" s="70">
        <f t="shared" si="1"/>
        <v>421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170</v>
      </c>
      <c r="G19" s="75"/>
      <c r="H19" s="76"/>
      <c r="I19" s="74">
        <v>154</v>
      </c>
      <c r="J19" s="75"/>
      <c r="K19" s="76"/>
      <c r="L19" s="74">
        <v>183</v>
      </c>
      <c r="M19" s="75"/>
      <c r="N19" s="76"/>
      <c r="O19" s="74">
        <f t="shared" si="0"/>
        <v>337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79</v>
      </c>
      <c r="AB19" s="75"/>
      <c r="AC19" s="75"/>
      <c r="AD19" s="76"/>
      <c r="AE19" s="74">
        <v>58</v>
      </c>
      <c r="AF19" s="75"/>
      <c r="AG19" s="75"/>
      <c r="AH19" s="76"/>
      <c r="AI19" s="75">
        <v>75</v>
      </c>
      <c r="AJ19" s="75"/>
      <c r="AK19" s="75"/>
      <c r="AL19" s="76"/>
      <c r="AM19" s="70">
        <f t="shared" si="1"/>
        <v>133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82</v>
      </c>
      <c r="G20" s="75"/>
      <c r="H20" s="76"/>
      <c r="I20" s="74">
        <v>79</v>
      </c>
      <c r="J20" s="75"/>
      <c r="K20" s="76"/>
      <c r="L20" s="74">
        <v>79</v>
      </c>
      <c r="M20" s="75"/>
      <c r="N20" s="76"/>
      <c r="O20" s="74">
        <f t="shared" si="0"/>
        <v>158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125</v>
      </c>
      <c r="AB20" s="75"/>
      <c r="AC20" s="75"/>
      <c r="AD20" s="76"/>
      <c r="AE20" s="74">
        <v>111</v>
      </c>
      <c r="AF20" s="75"/>
      <c r="AG20" s="75"/>
      <c r="AH20" s="76"/>
      <c r="AI20" s="75">
        <v>144</v>
      </c>
      <c r="AJ20" s="75"/>
      <c r="AK20" s="75"/>
      <c r="AL20" s="76"/>
      <c r="AM20" s="70">
        <f t="shared" si="1"/>
        <v>255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75</v>
      </c>
      <c r="G21" s="75"/>
      <c r="H21" s="76"/>
      <c r="I21" s="74">
        <v>49</v>
      </c>
      <c r="J21" s="75"/>
      <c r="K21" s="76"/>
      <c r="L21" s="74">
        <v>70</v>
      </c>
      <c r="M21" s="75"/>
      <c r="N21" s="76"/>
      <c r="O21" s="74">
        <f t="shared" si="0"/>
        <v>119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132</v>
      </c>
      <c r="AB21" s="75"/>
      <c r="AC21" s="75"/>
      <c r="AD21" s="76"/>
      <c r="AE21" s="74">
        <v>125</v>
      </c>
      <c r="AF21" s="75"/>
      <c r="AG21" s="75"/>
      <c r="AH21" s="76"/>
      <c r="AI21" s="75">
        <v>144</v>
      </c>
      <c r="AJ21" s="75"/>
      <c r="AK21" s="75"/>
      <c r="AL21" s="76"/>
      <c r="AM21" s="70">
        <f t="shared" si="1"/>
        <v>269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42</v>
      </c>
      <c r="G22" s="75"/>
      <c r="H22" s="76"/>
      <c r="I22" s="74">
        <v>41</v>
      </c>
      <c r="J22" s="75"/>
      <c r="K22" s="76"/>
      <c r="L22" s="74">
        <v>41</v>
      </c>
      <c r="M22" s="75"/>
      <c r="N22" s="76"/>
      <c r="O22" s="74">
        <f t="shared" si="0"/>
        <v>82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255</v>
      </c>
      <c r="AB22" s="75"/>
      <c r="AC22" s="75"/>
      <c r="AD22" s="76"/>
      <c r="AE22" s="74">
        <v>271</v>
      </c>
      <c r="AF22" s="75"/>
      <c r="AG22" s="75"/>
      <c r="AH22" s="76"/>
      <c r="AI22" s="75">
        <v>328</v>
      </c>
      <c r="AJ22" s="75"/>
      <c r="AK22" s="75"/>
      <c r="AL22" s="76"/>
      <c r="AM22" s="70">
        <f t="shared" si="1"/>
        <v>599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197</v>
      </c>
      <c r="G23" s="75"/>
      <c r="H23" s="76"/>
      <c r="I23" s="74">
        <v>174</v>
      </c>
      <c r="J23" s="75"/>
      <c r="K23" s="76"/>
      <c r="L23" s="74">
        <v>196</v>
      </c>
      <c r="M23" s="75"/>
      <c r="N23" s="76"/>
      <c r="O23" s="74">
        <f t="shared" si="0"/>
        <v>370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29</v>
      </c>
      <c r="AB23" s="75"/>
      <c r="AC23" s="75"/>
      <c r="AD23" s="76"/>
      <c r="AE23" s="74">
        <v>20</v>
      </c>
      <c r="AF23" s="75"/>
      <c r="AG23" s="75"/>
      <c r="AH23" s="76"/>
      <c r="AI23" s="75">
        <v>19</v>
      </c>
      <c r="AJ23" s="75"/>
      <c r="AK23" s="75"/>
      <c r="AL23" s="76"/>
      <c r="AM23" s="70">
        <f t="shared" si="1"/>
        <v>39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235</v>
      </c>
      <c r="G24" s="75"/>
      <c r="H24" s="76"/>
      <c r="I24" s="74">
        <v>263</v>
      </c>
      <c r="J24" s="75"/>
      <c r="K24" s="76"/>
      <c r="L24" s="74">
        <v>255</v>
      </c>
      <c r="M24" s="75"/>
      <c r="N24" s="76"/>
      <c r="O24" s="74">
        <f t="shared" si="0"/>
        <v>518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156</v>
      </c>
      <c r="AB24" s="75"/>
      <c r="AC24" s="75"/>
      <c r="AD24" s="76"/>
      <c r="AE24" s="74">
        <v>152</v>
      </c>
      <c r="AF24" s="75"/>
      <c r="AG24" s="75"/>
      <c r="AH24" s="76"/>
      <c r="AI24" s="75">
        <v>151</v>
      </c>
      <c r="AJ24" s="75"/>
      <c r="AK24" s="75"/>
      <c r="AL24" s="76"/>
      <c r="AM24" s="70">
        <f t="shared" si="1"/>
        <v>303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203</v>
      </c>
      <c r="G25" s="75"/>
      <c r="H25" s="76"/>
      <c r="I25" s="74">
        <v>186</v>
      </c>
      <c r="J25" s="75"/>
      <c r="K25" s="76"/>
      <c r="L25" s="74">
        <v>216</v>
      </c>
      <c r="M25" s="75"/>
      <c r="N25" s="76"/>
      <c r="O25" s="74">
        <f t="shared" si="0"/>
        <v>402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245</v>
      </c>
      <c r="AB25" s="75"/>
      <c r="AC25" s="75"/>
      <c r="AD25" s="76"/>
      <c r="AE25" s="74">
        <v>199</v>
      </c>
      <c r="AF25" s="75"/>
      <c r="AG25" s="75"/>
      <c r="AH25" s="76"/>
      <c r="AI25" s="75">
        <v>213</v>
      </c>
      <c r="AJ25" s="75"/>
      <c r="AK25" s="75"/>
      <c r="AL25" s="76"/>
      <c r="AM25" s="70">
        <f t="shared" si="1"/>
        <v>412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178</v>
      </c>
      <c r="G26" s="75"/>
      <c r="H26" s="76"/>
      <c r="I26" s="74">
        <v>173</v>
      </c>
      <c r="J26" s="75"/>
      <c r="K26" s="76"/>
      <c r="L26" s="74">
        <v>209</v>
      </c>
      <c r="M26" s="75"/>
      <c r="N26" s="76"/>
      <c r="O26" s="74">
        <f t="shared" si="0"/>
        <v>382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163</v>
      </c>
      <c r="AB26" s="75"/>
      <c r="AC26" s="75"/>
      <c r="AD26" s="76"/>
      <c r="AE26" s="74">
        <v>150</v>
      </c>
      <c r="AF26" s="75"/>
      <c r="AG26" s="75"/>
      <c r="AH26" s="76"/>
      <c r="AI26" s="75">
        <v>171</v>
      </c>
      <c r="AJ26" s="75"/>
      <c r="AK26" s="75"/>
      <c r="AL26" s="76"/>
      <c r="AM26" s="70">
        <f t="shared" si="1"/>
        <v>321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146</v>
      </c>
      <c r="G27" s="75"/>
      <c r="H27" s="76"/>
      <c r="I27" s="74">
        <v>146</v>
      </c>
      <c r="J27" s="75"/>
      <c r="K27" s="76"/>
      <c r="L27" s="74">
        <v>173</v>
      </c>
      <c r="M27" s="75"/>
      <c r="N27" s="76"/>
      <c r="O27" s="74">
        <f t="shared" si="0"/>
        <v>319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199</v>
      </c>
      <c r="AB27" s="75"/>
      <c r="AC27" s="75"/>
      <c r="AD27" s="76"/>
      <c r="AE27" s="74">
        <v>174</v>
      </c>
      <c r="AF27" s="75"/>
      <c r="AG27" s="75"/>
      <c r="AH27" s="76"/>
      <c r="AI27" s="75">
        <v>144</v>
      </c>
      <c r="AJ27" s="75"/>
      <c r="AK27" s="75"/>
      <c r="AL27" s="76"/>
      <c r="AM27" s="70">
        <f t="shared" si="1"/>
        <v>318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64</v>
      </c>
      <c r="G28" s="75"/>
      <c r="H28" s="76"/>
      <c r="I28" s="74">
        <v>59</v>
      </c>
      <c r="J28" s="75"/>
      <c r="K28" s="76"/>
      <c r="L28" s="74">
        <v>71</v>
      </c>
      <c r="M28" s="75"/>
      <c r="N28" s="76"/>
      <c r="O28" s="74">
        <f t="shared" si="0"/>
        <v>130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234</v>
      </c>
      <c r="AB28" s="75"/>
      <c r="AC28" s="75"/>
      <c r="AD28" s="76"/>
      <c r="AE28" s="74">
        <v>205</v>
      </c>
      <c r="AF28" s="75"/>
      <c r="AG28" s="75"/>
      <c r="AH28" s="76"/>
      <c r="AI28" s="75">
        <v>235</v>
      </c>
      <c r="AJ28" s="75"/>
      <c r="AK28" s="75"/>
      <c r="AL28" s="76"/>
      <c r="AM28" s="70">
        <f t="shared" si="1"/>
        <v>440</v>
      </c>
      <c r="AN28" s="70"/>
      <c r="AO28" s="70"/>
      <c r="AP28" s="70"/>
      <c r="AR28" s="27"/>
      <c r="AS28" s="27" t="s">
        <v>49</v>
      </c>
      <c r="AT28" s="27" t="s">
        <v>50</v>
      </c>
      <c r="AU28" s="27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86</v>
      </c>
      <c r="G29" s="75"/>
      <c r="H29" s="76"/>
      <c r="I29" s="74">
        <v>79</v>
      </c>
      <c r="J29" s="75"/>
      <c r="K29" s="76"/>
      <c r="L29" s="74">
        <v>104</v>
      </c>
      <c r="M29" s="75"/>
      <c r="N29" s="76"/>
      <c r="O29" s="74">
        <f t="shared" si="0"/>
        <v>183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223</v>
      </c>
      <c r="AB29" s="75"/>
      <c r="AC29" s="75"/>
      <c r="AD29" s="76"/>
      <c r="AE29" s="74">
        <v>247</v>
      </c>
      <c r="AF29" s="75"/>
      <c r="AG29" s="75"/>
      <c r="AH29" s="76"/>
      <c r="AI29" s="75">
        <v>187</v>
      </c>
      <c r="AJ29" s="75"/>
      <c r="AK29" s="75"/>
      <c r="AL29" s="76"/>
      <c r="AM29" s="70">
        <f t="shared" si="1"/>
        <v>434</v>
      </c>
      <c r="AN29" s="70"/>
      <c r="AO29" s="70"/>
      <c r="AP29" s="70"/>
      <c r="AR29" s="27" t="s">
        <v>1</v>
      </c>
      <c r="AS29" s="5">
        <f>AE31</f>
        <v>12802</v>
      </c>
      <c r="AT29" s="5">
        <v>4303</v>
      </c>
      <c r="AU29" s="6">
        <f>IF(OR(AS29=0,AT29=0),"",ROUNDDOWN(AT29/AS29,4))</f>
        <v>0.33610000000000001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1495</v>
      </c>
      <c r="G30" s="75"/>
      <c r="H30" s="76"/>
      <c r="I30" s="74">
        <v>1605</v>
      </c>
      <c r="J30" s="75"/>
      <c r="K30" s="76"/>
      <c r="L30" s="74">
        <v>1731</v>
      </c>
      <c r="M30" s="75"/>
      <c r="N30" s="76"/>
      <c r="O30" s="74">
        <f t="shared" si="0"/>
        <v>3336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42</v>
      </c>
      <c r="AB30" s="75"/>
      <c r="AC30" s="75"/>
      <c r="AD30" s="76"/>
      <c r="AE30" s="74">
        <v>44</v>
      </c>
      <c r="AF30" s="75"/>
      <c r="AG30" s="75"/>
      <c r="AH30" s="76"/>
      <c r="AI30" s="75">
        <v>47</v>
      </c>
      <c r="AJ30" s="75"/>
      <c r="AK30" s="75"/>
      <c r="AL30" s="76"/>
      <c r="AM30" s="70">
        <f t="shared" si="1"/>
        <v>91</v>
      </c>
      <c r="AN30" s="70"/>
      <c r="AO30" s="70"/>
      <c r="AP30" s="70"/>
      <c r="AR30" s="27" t="s">
        <v>3</v>
      </c>
      <c r="AS30" s="5">
        <f>AI31</f>
        <v>14126</v>
      </c>
      <c r="AT30" s="5">
        <v>5907</v>
      </c>
      <c r="AU30" s="6">
        <f>IF(OR(AS30=0,AT30=0),"",ROUNDDOWN(AT30/AS30,4))</f>
        <v>0.41810000000000003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555</v>
      </c>
      <c r="G31" s="75"/>
      <c r="H31" s="76"/>
      <c r="I31" s="74">
        <v>601</v>
      </c>
      <c r="J31" s="75"/>
      <c r="K31" s="76"/>
      <c r="L31" s="74">
        <v>657</v>
      </c>
      <c r="M31" s="75"/>
      <c r="N31" s="76"/>
      <c r="O31" s="74">
        <f t="shared" si="0"/>
        <v>1258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12636</v>
      </c>
      <c r="AB31" s="75"/>
      <c r="AC31" s="75"/>
      <c r="AD31" s="76"/>
      <c r="AE31" s="74">
        <f>SUM(I8:K32,AE8:AH30)</f>
        <v>12802</v>
      </c>
      <c r="AF31" s="75"/>
      <c r="AG31" s="75"/>
      <c r="AH31" s="76"/>
      <c r="AI31" s="74">
        <f>SUM(L8:N32,AI8:AL30)</f>
        <v>14126</v>
      </c>
      <c r="AJ31" s="75"/>
      <c r="AK31" s="75"/>
      <c r="AL31" s="76"/>
      <c r="AM31" s="70">
        <f t="shared" si="1"/>
        <v>26928</v>
      </c>
      <c r="AN31" s="70"/>
      <c r="AO31" s="70"/>
      <c r="AP31" s="70"/>
      <c r="AR31" s="27" t="s">
        <v>4</v>
      </c>
      <c r="AS31" s="5">
        <f>AM31</f>
        <v>26928</v>
      </c>
      <c r="AT31" s="5">
        <f>AT29+AT30</f>
        <v>10210</v>
      </c>
      <c r="AU31" s="6">
        <f>IF(OR(AS31=0,AT31=0),"",ROUNDDOWN(AT31/AS31,4))</f>
        <v>0.37909999999999999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455</v>
      </c>
      <c r="G32" s="67"/>
      <c r="H32" s="68"/>
      <c r="I32" s="66">
        <v>450</v>
      </c>
      <c r="J32" s="67"/>
      <c r="K32" s="68"/>
      <c r="L32" s="66">
        <v>493</v>
      </c>
      <c r="M32" s="67"/>
      <c r="N32" s="68"/>
      <c r="O32" s="66">
        <f t="shared" si="0"/>
        <v>943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25" t="s">
        <v>59</v>
      </c>
      <c r="E34" s="77">
        <f>AM31-Ｈ28.6!AM31</f>
        <v>-29</v>
      </c>
      <c r="F34" s="77"/>
      <c r="G34" s="1" t="s">
        <v>2</v>
      </c>
      <c r="L34" s="1" t="s">
        <v>60</v>
      </c>
      <c r="O34" s="60">
        <v>-479</v>
      </c>
      <c r="P34" s="60"/>
      <c r="Q34" s="60"/>
      <c r="R34" s="60"/>
      <c r="S34" s="1" t="s">
        <v>2</v>
      </c>
      <c r="AG34" s="25" t="s">
        <v>61</v>
      </c>
      <c r="AH34" s="61">
        <f>AT31</f>
        <v>10210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25" t="s">
        <v>59</v>
      </c>
      <c r="E36" s="60">
        <f>AA31-Ｈ28.6!AA31</f>
        <v>-13</v>
      </c>
      <c r="F36" s="60"/>
      <c r="G36" s="1" t="s">
        <v>62</v>
      </c>
      <c r="L36" s="1" t="s">
        <v>60</v>
      </c>
      <c r="O36" s="60">
        <v>-70</v>
      </c>
      <c r="P36" s="60"/>
      <c r="Q36" s="60"/>
      <c r="R36" s="60"/>
      <c r="S36" s="1" t="s">
        <v>62</v>
      </c>
      <c r="Y36" s="1" t="s">
        <v>80</v>
      </c>
      <c r="AG36" s="25" t="s">
        <v>1</v>
      </c>
      <c r="AH36" s="61">
        <f>AT29</f>
        <v>4303</v>
      </c>
      <c r="AI36" s="61"/>
      <c r="AJ36" s="61"/>
      <c r="AK36" s="61"/>
      <c r="AL36" s="61"/>
      <c r="AM36" s="1" t="s">
        <v>2</v>
      </c>
    </row>
    <row r="37" spans="3:39" ht="6" customHeight="1">
      <c r="AG37" s="25"/>
    </row>
    <row r="38" spans="3:39" ht="18.75" customHeight="1">
      <c r="C38" s="26" t="s">
        <v>65</v>
      </c>
      <c r="AG38" s="25" t="s">
        <v>3</v>
      </c>
      <c r="AH38" s="61">
        <f>AT30</f>
        <v>5907</v>
      </c>
      <c r="AI38" s="61"/>
      <c r="AJ38" s="61"/>
      <c r="AK38" s="61"/>
      <c r="AL38" s="61"/>
      <c r="AM38" s="1" t="s">
        <v>2</v>
      </c>
    </row>
    <row r="39" spans="3:39" ht="6" customHeight="1">
      <c r="AG39" s="25"/>
    </row>
    <row r="40" spans="3:39" ht="18.75" customHeight="1">
      <c r="C40" s="8" t="s">
        <v>66</v>
      </c>
      <c r="AG40" s="25" t="s">
        <v>51</v>
      </c>
      <c r="AH40" s="62">
        <f>IF(OR(AH34=0,AM31=0),"",ROUNDDOWN(AH34/AM31*100,2))</f>
        <v>37.909999999999997</v>
      </c>
      <c r="AI40" s="62"/>
      <c r="AJ40" s="62"/>
      <c r="AK40" s="62"/>
      <c r="AL40" s="62"/>
      <c r="AM40" s="1" t="s">
        <v>79</v>
      </c>
    </row>
    <row r="42" spans="3:39" ht="14.25">
      <c r="C42" s="21" t="s">
        <v>74</v>
      </c>
      <c r="D42" s="22"/>
      <c r="E42" s="22"/>
      <c r="F42" s="90">
        <v>8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27</v>
      </c>
      <c r="R42" s="90"/>
      <c r="S42" s="90"/>
      <c r="T42" s="90"/>
      <c r="U42" s="22" t="s">
        <v>2</v>
      </c>
      <c r="V42" s="22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E36:F36"/>
    <mergeCell ref="O36:R36"/>
    <mergeCell ref="AH36:AL36"/>
    <mergeCell ref="AH38:AL38"/>
    <mergeCell ref="AH40:AL40"/>
    <mergeCell ref="F42:H42"/>
    <mergeCell ref="Q42:T42"/>
    <mergeCell ref="AM32:AP32"/>
    <mergeCell ref="E34:F34"/>
    <mergeCell ref="O34:R34"/>
    <mergeCell ref="AH34:AL34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AU42"/>
  <sheetViews>
    <sheetView zoomScaleNormal="100" workbookViewId="0">
      <selection activeCell="AU49" sqref="AU49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0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28"/>
      <c r="H3" s="28"/>
      <c r="I3" s="61" t="s">
        <v>1</v>
      </c>
      <c r="J3" s="61"/>
      <c r="K3" s="61"/>
      <c r="L3" s="61">
        <v>13438</v>
      </c>
      <c r="M3" s="61"/>
      <c r="N3" s="61"/>
      <c r="O3" s="93" t="s">
        <v>2</v>
      </c>
      <c r="P3" s="93"/>
      <c r="Q3" s="93" t="s">
        <v>3</v>
      </c>
      <c r="R3" s="93"/>
      <c r="S3" s="61">
        <v>15206</v>
      </c>
      <c r="T3" s="61"/>
      <c r="U3" s="61"/>
      <c r="V3" s="61"/>
      <c r="W3" s="93" t="s">
        <v>2</v>
      </c>
      <c r="X3" s="93"/>
      <c r="Y3" s="30" t="s">
        <v>4</v>
      </c>
      <c r="Z3" s="61">
        <v>28644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30"/>
      <c r="H4" s="7"/>
      <c r="I4" s="61" t="s">
        <v>62</v>
      </c>
      <c r="J4" s="61"/>
      <c r="K4" s="61"/>
      <c r="L4" s="61">
        <v>11525</v>
      </c>
      <c r="M4" s="61"/>
      <c r="N4" s="61"/>
      <c r="O4" s="31"/>
      <c r="P4" s="31"/>
      <c r="Q4" s="93" t="s">
        <v>63</v>
      </c>
      <c r="R4" s="93"/>
      <c r="S4" s="93"/>
      <c r="T4" s="94">
        <v>118.3</v>
      </c>
      <c r="U4" s="94"/>
      <c r="V4" s="94"/>
      <c r="W4" s="94"/>
      <c r="X4" s="31" t="s">
        <v>86</v>
      </c>
      <c r="Y4" s="31"/>
      <c r="Z4" s="31"/>
      <c r="AF4" s="4"/>
      <c r="AH4" s="30"/>
      <c r="AK4" s="28"/>
      <c r="AL4" s="30"/>
      <c r="AM4" s="31"/>
      <c r="AP4" s="28"/>
    </row>
    <row r="5" spans="2:44" ht="18.75" customHeight="1">
      <c r="Z5" s="30"/>
      <c r="AA5" s="30"/>
      <c r="AB5" s="30"/>
      <c r="AC5" s="30"/>
      <c r="AD5" s="61" t="s">
        <v>85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1733</v>
      </c>
      <c r="G8" s="85"/>
      <c r="H8" s="86"/>
      <c r="I8" s="84">
        <v>1863</v>
      </c>
      <c r="J8" s="85"/>
      <c r="K8" s="86"/>
      <c r="L8" s="84">
        <v>2054</v>
      </c>
      <c r="M8" s="85"/>
      <c r="N8" s="86"/>
      <c r="O8" s="84">
        <f t="shared" ref="O8:O32" si="0">I8+L8</f>
        <v>3917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491</v>
      </c>
      <c r="AB8" s="85"/>
      <c r="AC8" s="85"/>
      <c r="AD8" s="85"/>
      <c r="AE8" s="84">
        <v>553</v>
      </c>
      <c r="AF8" s="85"/>
      <c r="AG8" s="85"/>
      <c r="AH8" s="86"/>
      <c r="AI8" s="85">
        <v>604</v>
      </c>
      <c r="AJ8" s="85"/>
      <c r="AK8" s="85"/>
      <c r="AL8" s="86"/>
      <c r="AM8" s="83">
        <f t="shared" ref="AM8:AM31" si="1">AE8+AI8</f>
        <v>1157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104</v>
      </c>
      <c r="G9" s="75"/>
      <c r="H9" s="76"/>
      <c r="I9" s="74">
        <v>94</v>
      </c>
      <c r="J9" s="75"/>
      <c r="K9" s="76"/>
      <c r="L9" s="74">
        <v>79</v>
      </c>
      <c r="M9" s="75"/>
      <c r="N9" s="76"/>
      <c r="O9" s="74">
        <f t="shared" si="0"/>
        <v>173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64</v>
      </c>
      <c r="AF9" s="75"/>
      <c r="AG9" s="75"/>
      <c r="AH9" s="76"/>
      <c r="AI9" s="75">
        <v>74</v>
      </c>
      <c r="AJ9" s="75"/>
      <c r="AK9" s="75"/>
      <c r="AL9" s="76"/>
      <c r="AM9" s="70">
        <f t="shared" si="1"/>
        <v>138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229</v>
      </c>
      <c r="G10" s="75"/>
      <c r="H10" s="76"/>
      <c r="I10" s="74">
        <v>215</v>
      </c>
      <c r="J10" s="75"/>
      <c r="K10" s="76"/>
      <c r="L10" s="74">
        <v>233</v>
      </c>
      <c r="M10" s="75"/>
      <c r="N10" s="76"/>
      <c r="O10" s="74">
        <f t="shared" si="0"/>
        <v>448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285</v>
      </c>
      <c r="AB10" s="75"/>
      <c r="AC10" s="75"/>
      <c r="AD10" s="76"/>
      <c r="AE10" s="74">
        <v>304</v>
      </c>
      <c r="AF10" s="75"/>
      <c r="AG10" s="75"/>
      <c r="AH10" s="76"/>
      <c r="AI10" s="75">
        <v>333</v>
      </c>
      <c r="AJ10" s="75"/>
      <c r="AK10" s="75"/>
      <c r="AL10" s="76"/>
      <c r="AM10" s="70">
        <f t="shared" si="1"/>
        <v>637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110</v>
      </c>
      <c r="G11" s="75"/>
      <c r="H11" s="76"/>
      <c r="I11" s="74">
        <v>105</v>
      </c>
      <c r="J11" s="75"/>
      <c r="K11" s="76"/>
      <c r="L11" s="74">
        <v>124</v>
      </c>
      <c r="M11" s="75"/>
      <c r="N11" s="76"/>
      <c r="O11" s="74">
        <f t="shared" si="0"/>
        <v>229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446</v>
      </c>
      <c r="AB11" s="75"/>
      <c r="AC11" s="75"/>
      <c r="AD11" s="76"/>
      <c r="AE11" s="74">
        <v>488</v>
      </c>
      <c r="AF11" s="75"/>
      <c r="AG11" s="75"/>
      <c r="AH11" s="76"/>
      <c r="AI11" s="75">
        <v>562</v>
      </c>
      <c r="AJ11" s="75"/>
      <c r="AK11" s="75"/>
      <c r="AL11" s="76"/>
      <c r="AM11" s="70">
        <f t="shared" si="1"/>
        <v>1050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140</v>
      </c>
      <c r="G12" s="75"/>
      <c r="H12" s="76"/>
      <c r="I12" s="74">
        <v>151</v>
      </c>
      <c r="J12" s="75"/>
      <c r="K12" s="76"/>
      <c r="L12" s="74">
        <v>155</v>
      </c>
      <c r="M12" s="75"/>
      <c r="N12" s="76"/>
      <c r="O12" s="74">
        <f t="shared" si="0"/>
        <v>306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176</v>
      </c>
      <c r="AB12" s="75"/>
      <c r="AC12" s="75"/>
      <c r="AD12" s="76"/>
      <c r="AE12" s="74">
        <v>180</v>
      </c>
      <c r="AF12" s="75"/>
      <c r="AG12" s="75"/>
      <c r="AH12" s="76"/>
      <c r="AI12" s="75">
        <v>203</v>
      </c>
      <c r="AJ12" s="75"/>
      <c r="AK12" s="75"/>
      <c r="AL12" s="76"/>
      <c r="AM12" s="70">
        <f t="shared" si="1"/>
        <v>383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81</v>
      </c>
      <c r="G13" s="75"/>
      <c r="H13" s="76"/>
      <c r="I13" s="74">
        <v>78</v>
      </c>
      <c r="J13" s="75"/>
      <c r="K13" s="76"/>
      <c r="L13" s="74">
        <v>86</v>
      </c>
      <c r="M13" s="75"/>
      <c r="N13" s="76"/>
      <c r="O13" s="74">
        <f t="shared" si="0"/>
        <v>164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137</v>
      </c>
      <c r="AB13" s="75"/>
      <c r="AC13" s="75"/>
      <c r="AD13" s="76"/>
      <c r="AE13" s="74">
        <v>141</v>
      </c>
      <c r="AF13" s="75"/>
      <c r="AG13" s="75"/>
      <c r="AH13" s="76"/>
      <c r="AI13" s="75">
        <v>142</v>
      </c>
      <c r="AJ13" s="75"/>
      <c r="AK13" s="75"/>
      <c r="AL13" s="76"/>
      <c r="AM13" s="70">
        <f t="shared" si="1"/>
        <v>283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1444</v>
      </c>
      <c r="AB14" s="75"/>
      <c r="AC14" s="75"/>
      <c r="AD14" s="76"/>
      <c r="AE14" s="74">
        <v>1446</v>
      </c>
      <c r="AF14" s="75"/>
      <c r="AG14" s="75"/>
      <c r="AH14" s="76"/>
      <c r="AI14" s="75">
        <v>1615</v>
      </c>
      <c r="AJ14" s="75"/>
      <c r="AK14" s="75"/>
      <c r="AL14" s="76"/>
      <c r="AM14" s="70">
        <f t="shared" si="1"/>
        <v>3061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245</v>
      </c>
      <c r="G15" s="75"/>
      <c r="H15" s="76"/>
      <c r="I15" s="74">
        <v>255</v>
      </c>
      <c r="J15" s="75"/>
      <c r="K15" s="76"/>
      <c r="L15" s="74">
        <v>301</v>
      </c>
      <c r="M15" s="75"/>
      <c r="N15" s="76"/>
      <c r="O15" s="74">
        <f t="shared" si="0"/>
        <v>556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3</v>
      </c>
      <c r="AF15" s="75"/>
      <c r="AG15" s="75"/>
      <c r="AH15" s="76"/>
      <c r="AI15" s="75">
        <v>10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241</v>
      </c>
      <c r="G16" s="75"/>
      <c r="H16" s="76"/>
      <c r="I16" s="74">
        <v>228</v>
      </c>
      <c r="J16" s="75"/>
      <c r="K16" s="76"/>
      <c r="L16" s="74">
        <v>263</v>
      </c>
      <c r="M16" s="75"/>
      <c r="N16" s="76"/>
      <c r="O16" s="74">
        <f t="shared" si="0"/>
        <v>491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59</v>
      </c>
      <c r="AB16" s="75"/>
      <c r="AC16" s="75"/>
      <c r="AD16" s="76"/>
      <c r="AE16" s="74">
        <v>46</v>
      </c>
      <c r="AF16" s="75"/>
      <c r="AG16" s="75"/>
      <c r="AH16" s="76"/>
      <c r="AI16" s="75">
        <v>60</v>
      </c>
      <c r="AJ16" s="75"/>
      <c r="AK16" s="75"/>
      <c r="AL16" s="76"/>
      <c r="AM16" s="70">
        <f t="shared" si="1"/>
        <v>106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104</v>
      </c>
      <c r="G17" s="75"/>
      <c r="H17" s="76"/>
      <c r="I17" s="74">
        <v>145</v>
      </c>
      <c r="J17" s="75"/>
      <c r="K17" s="76"/>
      <c r="L17" s="74">
        <v>172</v>
      </c>
      <c r="M17" s="75"/>
      <c r="N17" s="76"/>
      <c r="O17" s="74">
        <f t="shared" si="0"/>
        <v>317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279</v>
      </c>
      <c r="AB17" s="75"/>
      <c r="AC17" s="75"/>
      <c r="AD17" s="76"/>
      <c r="AE17" s="74">
        <v>239</v>
      </c>
      <c r="AF17" s="75"/>
      <c r="AG17" s="75"/>
      <c r="AH17" s="76"/>
      <c r="AI17" s="75">
        <v>297</v>
      </c>
      <c r="AJ17" s="75"/>
      <c r="AK17" s="75"/>
      <c r="AL17" s="76"/>
      <c r="AM17" s="70">
        <f t="shared" si="1"/>
        <v>536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147</v>
      </c>
      <c r="G18" s="75"/>
      <c r="H18" s="76"/>
      <c r="I18" s="74">
        <v>173</v>
      </c>
      <c r="J18" s="75"/>
      <c r="K18" s="76"/>
      <c r="L18" s="74">
        <v>197</v>
      </c>
      <c r="M18" s="75"/>
      <c r="N18" s="76"/>
      <c r="O18" s="74">
        <f t="shared" si="0"/>
        <v>370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252</v>
      </c>
      <c r="AB18" s="75"/>
      <c r="AC18" s="75"/>
      <c r="AD18" s="76"/>
      <c r="AE18" s="74">
        <v>205</v>
      </c>
      <c r="AF18" s="75"/>
      <c r="AG18" s="75"/>
      <c r="AH18" s="76"/>
      <c r="AI18" s="75">
        <v>216</v>
      </c>
      <c r="AJ18" s="75"/>
      <c r="AK18" s="75"/>
      <c r="AL18" s="76"/>
      <c r="AM18" s="70">
        <f t="shared" si="1"/>
        <v>421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170</v>
      </c>
      <c r="G19" s="75"/>
      <c r="H19" s="76"/>
      <c r="I19" s="74">
        <v>154</v>
      </c>
      <c r="J19" s="75"/>
      <c r="K19" s="76"/>
      <c r="L19" s="74">
        <v>181</v>
      </c>
      <c r="M19" s="75"/>
      <c r="N19" s="76"/>
      <c r="O19" s="74">
        <f t="shared" si="0"/>
        <v>335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79</v>
      </c>
      <c r="AB19" s="75"/>
      <c r="AC19" s="75"/>
      <c r="AD19" s="76"/>
      <c r="AE19" s="74">
        <v>58</v>
      </c>
      <c r="AF19" s="75"/>
      <c r="AG19" s="75"/>
      <c r="AH19" s="76"/>
      <c r="AI19" s="75">
        <v>75</v>
      </c>
      <c r="AJ19" s="75"/>
      <c r="AK19" s="75"/>
      <c r="AL19" s="76"/>
      <c r="AM19" s="70">
        <f t="shared" si="1"/>
        <v>133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82</v>
      </c>
      <c r="G20" s="75"/>
      <c r="H20" s="76"/>
      <c r="I20" s="74">
        <v>79</v>
      </c>
      <c r="J20" s="75"/>
      <c r="K20" s="76"/>
      <c r="L20" s="74">
        <v>79</v>
      </c>
      <c r="M20" s="75"/>
      <c r="N20" s="76"/>
      <c r="O20" s="74">
        <f t="shared" si="0"/>
        <v>158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124</v>
      </c>
      <c r="AB20" s="75"/>
      <c r="AC20" s="75"/>
      <c r="AD20" s="76"/>
      <c r="AE20" s="74">
        <v>110</v>
      </c>
      <c r="AF20" s="75"/>
      <c r="AG20" s="75"/>
      <c r="AH20" s="76"/>
      <c r="AI20" s="75">
        <v>143</v>
      </c>
      <c r="AJ20" s="75"/>
      <c r="AK20" s="75"/>
      <c r="AL20" s="76"/>
      <c r="AM20" s="70">
        <f t="shared" si="1"/>
        <v>253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74</v>
      </c>
      <c r="G21" s="75"/>
      <c r="H21" s="76"/>
      <c r="I21" s="74">
        <v>49</v>
      </c>
      <c r="J21" s="75"/>
      <c r="K21" s="76"/>
      <c r="L21" s="74">
        <v>69</v>
      </c>
      <c r="M21" s="75"/>
      <c r="N21" s="76"/>
      <c r="O21" s="74">
        <f t="shared" si="0"/>
        <v>118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132</v>
      </c>
      <c r="AB21" s="75"/>
      <c r="AC21" s="75"/>
      <c r="AD21" s="76"/>
      <c r="AE21" s="74">
        <v>123</v>
      </c>
      <c r="AF21" s="75"/>
      <c r="AG21" s="75"/>
      <c r="AH21" s="76"/>
      <c r="AI21" s="75">
        <v>143</v>
      </c>
      <c r="AJ21" s="75"/>
      <c r="AK21" s="75"/>
      <c r="AL21" s="76"/>
      <c r="AM21" s="70">
        <f t="shared" si="1"/>
        <v>266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42</v>
      </c>
      <c r="G22" s="75"/>
      <c r="H22" s="76"/>
      <c r="I22" s="74">
        <v>41</v>
      </c>
      <c r="J22" s="75"/>
      <c r="K22" s="76"/>
      <c r="L22" s="74">
        <v>42</v>
      </c>
      <c r="M22" s="75"/>
      <c r="N22" s="76"/>
      <c r="O22" s="74">
        <f t="shared" si="0"/>
        <v>83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255</v>
      </c>
      <c r="AB22" s="75"/>
      <c r="AC22" s="75"/>
      <c r="AD22" s="76"/>
      <c r="AE22" s="74">
        <v>271</v>
      </c>
      <c r="AF22" s="75"/>
      <c r="AG22" s="75"/>
      <c r="AH22" s="76"/>
      <c r="AI22" s="75">
        <v>327</v>
      </c>
      <c r="AJ22" s="75"/>
      <c r="AK22" s="75"/>
      <c r="AL22" s="76"/>
      <c r="AM22" s="70">
        <f t="shared" si="1"/>
        <v>598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197</v>
      </c>
      <c r="G23" s="75"/>
      <c r="H23" s="76"/>
      <c r="I23" s="74">
        <v>175</v>
      </c>
      <c r="J23" s="75"/>
      <c r="K23" s="76"/>
      <c r="L23" s="74">
        <v>196</v>
      </c>
      <c r="M23" s="75"/>
      <c r="N23" s="76"/>
      <c r="O23" s="74">
        <f t="shared" si="0"/>
        <v>371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28</v>
      </c>
      <c r="AB23" s="75"/>
      <c r="AC23" s="75"/>
      <c r="AD23" s="76"/>
      <c r="AE23" s="74">
        <v>19</v>
      </c>
      <c r="AF23" s="75"/>
      <c r="AG23" s="75"/>
      <c r="AH23" s="76"/>
      <c r="AI23" s="75">
        <v>19</v>
      </c>
      <c r="AJ23" s="75"/>
      <c r="AK23" s="75"/>
      <c r="AL23" s="76"/>
      <c r="AM23" s="70">
        <f t="shared" si="1"/>
        <v>38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234</v>
      </c>
      <c r="G24" s="75"/>
      <c r="H24" s="76"/>
      <c r="I24" s="74">
        <v>263</v>
      </c>
      <c r="J24" s="75"/>
      <c r="K24" s="76"/>
      <c r="L24" s="74">
        <v>251</v>
      </c>
      <c r="M24" s="75"/>
      <c r="N24" s="76"/>
      <c r="O24" s="74">
        <f t="shared" si="0"/>
        <v>514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159</v>
      </c>
      <c r="AB24" s="75"/>
      <c r="AC24" s="75"/>
      <c r="AD24" s="76"/>
      <c r="AE24" s="74">
        <v>156</v>
      </c>
      <c r="AF24" s="75"/>
      <c r="AG24" s="75"/>
      <c r="AH24" s="76"/>
      <c r="AI24" s="75">
        <v>152</v>
      </c>
      <c r="AJ24" s="75"/>
      <c r="AK24" s="75"/>
      <c r="AL24" s="76"/>
      <c r="AM24" s="70">
        <f t="shared" si="1"/>
        <v>308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202</v>
      </c>
      <c r="G25" s="75"/>
      <c r="H25" s="76"/>
      <c r="I25" s="74">
        <v>186</v>
      </c>
      <c r="J25" s="75"/>
      <c r="K25" s="76"/>
      <c r="L25" s="74">
        <v>212</v>
      </c>
      <c r="M25" s="75"/>
      <c r="N25" s="76"/>
      <c r="O25" s="74">
        <f t="shared" si="0"/>
        <v>398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244</v>
      </c>
      <c r="AB25" s="75"/>
      <c r="AC25" s="75"/>
      <c r="AD25" s="76"/>
      <c r="AE25" s="74">
        <v>197</v>
      </c>
      <c r="AF25" s="75"/>
      <c r="AG25" s="75"/>
      <c r="AH25" s="76"/>
      <c r="AI25" s="75">
        <v>212</v>
      </c>
      <c r="AJ25" s="75"/>
      <c r="AK25" s="75"/>
      <c r="AL25" s="76"/>
      <c r="AM25" s="70">
        <f t="shared" si="1"/>
        <v>409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177</v>
      </c>
      <c r="G26" s="75"/>
      <c r="H26" s="76"/>
      <c r="I26" s="74">
        <v>173</v>
      </c>
      <c r="J26" s="75"/>
      <c r="K26" s="76"/>
      <c r="L26" s="74">
        <v>207</v>
      </c>
      <c r="M26" s="75"/>
      <c r="N26" s="76"/>
      <c r="O26" s="74">
        <f t="shared" si="0"/>
        <v>380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163</v>
      </c>
      <c r="AB26" s="75"/>
      <c r="AC26" s="75"/>
      <c r="AD26" s="76"/>
      <c r="AE26" s="74">
        <v>150</v>
      </c>
      <c r="AF26" s="75"/>
      <c r="AG26" s="75"/>
      <c r="AH26" s="76"/>
      <c r="AI26" s="75">
        <v>171</v>
      </c>
      <c r="AJ26" s="75"/>
      <c r="AK26" s="75"/>
      <c r="AL26" s="76"/>
      <c r="AM26" s="70">
        <f t="shared" si="1"/>
        <v>321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144</v>
      </c>
      <c r="G27" s="75"/>
      <c r="H27" s="76"/>
      <c r="I27" s="74">
        <v>144</v>
      </c>
      <c r="J27" s="75"/>
      <c r="K27" s="76"/>
      <c r="L27" s="74">
        <v>170</v>
      </c>
      <c r="M27" s="75"/>
      <c r="N27" s="76"/>
      <c r="O27" s="74">
        <f t="shared" si="0"/>
        <v>314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200</v>
      </c>
      <c r="AB27" s="75"/>
      <c r="AC27" s="75"/>
      <c r="AD27" s="76"/>
      <c r="AE27" s="74">
        <v>175</v>
      </c>
      <c r="AF27" s="75"/>
      <c r="AG27" s="75"/>
      <c r="AH27" s="76"/>
      <c r="AI27" s="75">
        <v>144</v>
      </c>
      <c r="AJ27" s="75"/>
      <c r="AK27" s="75"/>
      <c r="AL27" s="76"/>
      <c r="AM27" s="70">
        <f t="shared" si="1"/>
        <v>319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63</v>
      </c>
      <c r="G28" s="75"/>
      <c r="H28" s="76"/>
      <c r="I28" s="74">
        <v>57</v>
      </c>
      <c r="J28" s="75"/>
      <c r="K28" s="76"/>
      <c r="L28" s="74">
        <v>71</v>
      </c>
      <c r="M28" s="75"/>
      <c r="N28" s="76"/>
      <c r="O28" s="74">
        <f t="shared" si="0"/>
        <v>128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232</v>
      </c>
      <c r="AB28" s="75"/>
      <c r="AC28" s="75"/>
      <c r="AD28" s="76"/>
      <c r="AE28" s="74">
        <v>204</v>
      </c>
      <c r="AF28" s="75"/>
      <c r="AG28" s="75"/>
      <c r="AH28" s="76"/>
      <c r="AI28" s="75">
        <v>234</v>
      </c>
      <c r="AJ28" s="75"/>
      <c r="AK28" s="75"/>
      <c r="AL28" s="76"/>
      <c r="AM28" s="70">
        <f t="shared" si="1"/>
        <v>438</v>
      </c>
      <c r="AN28" s="70"/>
      <c r="AO28" s="70"/>
      <c r="AP28" s="70"/>
      <c r="AR28" s="29"/>
      <c r="AS28" s="29" t="s">
        <v>49</v>
      </c>
      <c r="AT28" s="29" t="s">
        <v>50</v>
      </c>
      <c r="AU28" s="29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84</v>
      </c>
      <c r="G29" s="75"/>
      <c r="H29" s="76"/>
      <c r="I29" s="74">
        <v>79</v>
      </c>
      <c r="J29" s="75"/>
      <c r="K29" s="76"/>
      <c r="L29" s="74">
        <v>101</v>
      </c>
      <c r="M29" s="75"/>
      <c r="N29" s="76"/>
      <c r="O29" s="74">
        <f t="shared" si="0"/>
        <v>180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221</v>
      </c>
      <c r="AB29" s="75"/>
      <c r="AC29" s="75"/>
      <c r="AD29" s="76"/>
      <c r="AE29" s="74">
        <v>245</v>
      </c>
      <c r="AF29" s="75"/>
      <c r="AG29" s="75"/>
      <c r="AH29" s="76"/>
      <c r="AI29" s="75">
        <v>184</v>
      </c>
      <c r="AJ29" s="75"/>
      <c r="AK29" s="75"/>
      <c r="AL29" s="76"/>
      <c r="AM29" s="70">
        <f t="shared" si="1"/>
        <v>429</v>
      </c>
      <c r="AN29" s="70"/>
      <c r="AO29" s="70"/>
      <c r="AP29" s="70"/>
      <c r="AR29" s="29" t="s">
        <v>1</v>
      </c>
      <c r="AS29" s="5">
        <f>AE31</f>
        <v>12797</v>
      </c>
      <c r="AT29" s="5">
        <v>4303</v>
      </c>
      <c r="AU29" s="6">
        <f>IF(OR(AS29=0,AT29=0),"",ROUNDDOWN(AT29/AS29,4))</f>
        <v>0.3362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1502</v>
      </c>
      <c r="G30" s="75"/>
      <c r="H30" s="76"/>
      <c r="I30" s="74">
        <v>1614</v>
      </c>
      <c r="J30" s="75"/>
      <c r="K30" s="76"/>
      <c r="L30" s="74">
        <v>1733</v>
      </c>
      <c r="M30" s="75"/>
      <c r="N30" s="76"/>
      <c r="O30" s="74">
        <f t="shared" si="0"/>
        <v>3347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42</v>
      </c>
      <c r="AB30" s="75"/>
      <c r="AC30" s="75"/>
      <c r="AD30" s="76"/>
      <c r="AE30" s="74">
        <v>44</v>
      </c>
      <c r="AF30" s="75"/>
      <c r="AG30" s="75"/>
      <c r="AH30" s="76"/>
      <c r="AI30" s="75">
        <v>47</v>
      </c>
      <c r="AJ30" s="75"/>
      <c r="AK30" s="75"/>
      <c r="AL30" s="76"/>
      <c r="AM30" s="70">
        <f t="shared" si="1"/>
        <v>91</v>
      </c>
      <c r="AN30" s="70"/>
      <c r="AO30" s="70"/>
      <c r="AP30" s="70"/>
      <c r="AR30" s="29" t="s">
        <v>3</v>
      </c>
      <c r="AS30" s="5">
        <f>AI31</f>
        <v>14093</v>
      </c>
      <c r="AT30" s="5">
        <v>5903</v>
      </c>
      <c r="AU30" s="6">
        <f>IF(OR(AS30=0,AT30=0),"",ROUNDDOWN(AT30/AS30,4))</f>
        <v>0.41880000000000001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552</v>
      </c>
      <c r="G31" s="75"/>
      <c r="H31" s="76"/>
      <c r="I31" s="74">
        <v>600</v>
      </c>
      <c r="J31" s="75"/>
      <c r="K31" s="76"/>
      <c r="L31" s="74">
        <v>650</v>
      </c>
      <c r="M31" s="75"/>
      <c r="N31" s="76"/>
      <c r="O31" s="74">
        <f t="shared" si="0"/>
        <v>1250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12635</v>
      </c>
      <c r="AB31" s="75"/>
      <c r="AC31" s="75"/>
      <c r="AD31" s="76"/>
      <c r="AE31" s="74">
        <f>SUM(I8:K32,AE8:AH30)</f>
        <v>12797</v>
      </c>
      <c r="AF31" s="75"/>
      <c r="AG31" s="75"/>
      <c r="AH31" s="76"/>
      <c r="AI31" s="74">
        <f>SUM(L8:N32,AI8:AL30)</f>
        <v>14093</v>
      </c>
      <c r="AJ31" s="75"/>
      <c r="AK31" s="75"/>
      <c r="AL31" s="76"/>
      <c r="AM31" s="70">
        <f t="shared" si="1"/>
        <v>26890</v>
      </c>
      <c r="AN31" s="70"/>
      <c r="AO31" s="70"/>
      <c r="AP31" s="70"/>
      <c r="AR31" s="29" t="s">
        <v>4</v>
      </c>
      <c r="AS31" s="5">
        <f>AM31</f>
        <v>26890</v>
      </c>
      <c r="AT31" s="5">
        <f>AT29+AT30</f>
        <v>10206</v>
      </c>
      <c r="AU31" s="6">
        <f>IF(OR(AS31=0,AT31=0),"",ROUNDDOWN(AT31/AS31,4))</f>
        <v>0.3795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455</v>
      </c>
      <c r="G32" s="67"/>
      <c r="H32" s="68"/>
      <c r="I32" s="66">
        <v>448</v>
      </c>
      <c r="J32" s="67"/>
      <c r="K32" s="68"/>
      <c r="L32" s="66">
        <v>494</v>
      </c>
      <c r="M32" s="67"/>
      <c r="N32" s="68"/>
      <c r="O32" s="66">
        <f t="shared" si="0"/>
        <v>942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28" t="s">
        <v>59</v>
      </c>
      <c r="E34" s="77">
        <v>-38</v>
      </c>
      <c r="F34" s="77"/>
      <c r="G34" s="1" t="s">
        <v>2</v>
      </c>
      <c r="L34" s="1" t="s">
        <v>60</v>
      </c>
      <c r="O34" s="60">
        <v>-448</v>
      </c>
      <c r="P34" s="60"/>
      <c r="Q34" s="60"/>
      <c r="R34" s="60"/>
      <c r="S34" s="1" t="s">
        <v>2</v>
      </c>
      <c r="AG34" s="28" t="s">
        <v>61</v>
      </c>
      <c r="AH34" s="61">
        <f>AT31</f>
        <v>10206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28" t="s">
        <v>59</v>
      </c>
      <c r="E36" s="60">
        <v>-1</v>
      </c>
      <c r="F36" s="60"/>
      <c r="G36" s="1" t="s">
        <v>62</v>
      </c>
      <c r="L36" s="1" t="s">
        <v>60</v>
      </c>
      <c r="O36" s="60">
        <v>-57</v>
      </c>
      <c r="P36" s="60"/>
      <c r="Q36" s="60"/>
      <c r="R36" s="60"/>
      <c r="S36" s="1" t="s">
        <v>62</v>
      </c>
      <c r="Y36" s="1" t="s">
        <v>84</v>
      </c>
      <c r="AG36" s="28" t="s">
        <v>1</v>
      </c>
      <c r="AH36" s="61">
        <f>AT29</f>
        <v>4303</v>
      </c>
      <c r="AI36" s="61"/>
      <c r="AJ36" s="61"/>
      <c r="AK36" s="61"/>
      <c r="AL36" s="61"/>
      <c r="AM36" s="1" t="s">
        <v>2</v>
      </c>
    </row>
    <row r="37" spans="3:39" ht="6" customHeight="1">
      <c r="AG37" s="28"/>
    </row>
    <row r="38" spans="3:39" ht="18.75" customHeight="1">
      <c r="C38" s="31" t="s">
        <v>65</v>
      </c>
      <c r="AG38" s="28" t="s">
        <v>3</v>
      </c>
      <c r="AH38" s="61">
        <f>AT30</f>
        <v>5903</v>
      </c>
      <c r="AI38" s="61"/>
      <c r="AJ38" s="61"/>
      <c r="AK38" s="61"/>
      <c r="AL38" s="61"/>
      <c r="AM38" s="1" t="s">
        <v>2</v>
      </c>
    </row>
    <row r="39" spans="3:39" ht="6" customHeight="1">
      <c r="AG39" s="28"/>
    </row>
    <row r="40" spans="3:39" ht="18.75" customHeight="1">
      <c r="C40" s="8" t="s">
        <v>66</v>
      </c>
      <c r="AG40" s="28" t="s">
        <v>51</v>
      </c>
      <c r="AH40" s="62">
        <f>IF(OR(AH34=0,AM31=0),"",ROUNDDOWN(AH34/AM31*100,2))</f>
        <v>37.950000000000003</v>
      </c>
      <c r="AI40" s="62"/>
      <c r="AJ40" s="62"/>
      <c r="AK40" s="62"/>
      <c r="AL40" s="62"/>
      <c r="AM40" s="1" t="s">
        <v>83</v>
      </c>
    </row>
    <row r="42" spans="3:39" ht="14.25">
      <c r="C42" s="21" t="s">
        <v>74</v>
      </c>
      <c r="D42" s="22"/>
      <c r="E42" s="22"/>
      <c r="F42" s="90">
        <v>6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33</v>
      </c>
      <c r="R42" s="90"/>
      <c r="S42" s="90"/>
      <c r="T42" s="90"/>
      <c r="U42" s="22" t="s">
        <v>2</v>
      </c>
      <c r="V42" s="22"/>
    </row>
  </sheetData>
  <mergeCells count="285">
    <mergeCell ref="E36:F36"/>
    <mergeCell ref="O36:R36"/>
    <mergeCell ref="AH36:AL36"/>
    <mergeCell ref="AH38:AL38"/>
    <mergeCell ref="AH40:AL40"/>
    <mergeCell ref="F42:H42"/>
    <mergeCell ref="Q42:T42"/>
    <mergeCell ref="AM32:AP32"/>
    <mergeCell ref="E34:F34"/>
    <mergeCell ref="O34:R34"/>
    <mergeCell ref="AH34:AL34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AU42"/>
  <sheetViews>
    <sheetView zoomScaleNormal="100" workbookViewId="0">
      <selection activeCell="L24" sqref="L24:N2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2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33"/>
      <c r="H3" s="33"/>
      <c r="I3" s="61" t="s">
        <v>1</v>
      </c>
      <c r="J3" s="61"/>
      <c r="K3" s="61"/>
      <c r="L3" s="61">
        <v>13438</v>
      </c>
      <c r="M3" s="61"/>
      <c r="N3" s="61"/>
      <c r="O3" s="93" t="s">
        <v>2</v>
      </c>
      <c r="P3" s="93"/>
      <c r="Q3" s="93" t="s">
        <v>3</v>
      </c>
      <c r="R3" s="93"/>
      <c r="S3" s="61">
        <v>15206</v>
      </c>
      <c r="T3" s="61"/>
      <c r="U3" s="61"/>
      <c r="V3" s="61"/>
      <c r="W3" s="93" t="s">
        <v>2</v>
      </c>
      <c r="X3" s="93"/>
      <c r="Y3" s="32" t="s">
        <v>4</v>
      </c>
      <c r="Z3" s="61">
        <v>28644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32"/>
      <c r="H4" s="7"/>
      <c r="I4" s="61" t="s">
        <v>62</v>
      </c>
      <c r="J4" s="61"/>
      <c r="K4" s="61"/>
      <c r="L4" s="61">
        <v>11525</v>
      </c>
      <c r="M4" s="61"/>
      <c r="N4" s="61"/>
      <c r="O4" s="34"/>
      <c r="P4" s="34"/>
      <c r="Q4" s="93" t="s">
        <v>63</v>
      </c>
      <c r="R4" s="93"/>
      <c r="S4" s="93"/>
      <c r="T4" s="94">
        <v>118.3</v>
      </c>
      <c r="U4" s="94"/>
      <c r="V4" s="94"/>
      <c r="W4" s="94"/>
      <c r="X4" s="34" t="s">
        <v>68</v>
      </c>
      <c r="Y4" s="34"/>
      <c r="Z4" s="34"/>
      <c r="AF4" s="4"/>
      <c r="AH4" s="32"/>
      <c r="AK4" s="33"/>
      <c r="AL4" s="32"/>
      <c r="AM4" s="34"/>
      <c r="AP4" s="33"/>
    </row>
    <row r="5" spans="2:44" ht="18.75" customHeight="1">
      <c r="Z5" s="32"/>
      <c r="AA5" s="32"/>
      <c r="AB5" s="32"/>
      <c r="AC5" s="32"/>
      <c r="AD5" s="61" t="s">
        <v>87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1741</v>
      </c>
      <c r="G8" s="85"/>
      <c r="H8" s="86"/>
      <c r="I8" s="84">
        <v>1865</v>
      </c>
      <c r="J8" s="85"/>
      <c r="K8" s="86"/>
      <c r="L8" s="84">
        <v>2057</v>
      </c>
      <c r="M8" s="85"/>
      <c r="N8" s="86"/>
      <c r="O8" s="84">
        <f t="shared" ref="O8:O32" si="0">I8+L8</f>
        <v>3922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492</v>
      </c>
      <c r="AB8" s="85"/>
      <c r="AC8" s="85"/>
      <c r="AD8" s="85"/>
      <c r="AE8" s="84">
        <v>553</v>
      </c>
      <c r="AF8" s="85"/>
      <c r="AG8" s="85"/>
      <c r="AH8" s="86"/>
      <c r="AI8" s="85">
        <v>603</v>
      </c>
      <c r="AJ8" s="85"/>
      <c r="AK8" s="85"/>
      <c r="AL8" s="86"/>
      <c r="AM8" s="83">
        <f t="shared" ref="AM8:AM30" si="1">AE8+AI8</f>
        <v>1156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105</v>
      </c>
      <c r="G9" s="75"/>
      <c r="H9" s="76"/>
      <c r="I9" s="74">
        <v>95</v>
      </c>
      <c r="J9" s="75"/>
      <c r="K9" s="76"/>
      <c r="L9" s="74">
        <v>80</v>
      </c>
      <c r="M9" s="75"/>
      <c r="N9" s="76"/>
      <c r="O9" s="74">
        <f t="shared" si="0"/>
        <v>175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64</v>
      </c>
      <c r="AF9" s="75"/>
      <c r="AG9" s="75"/>
      <c r="AH9" s="76"/>
      <c r="AI9" s="75">
        <v>74</v>
      </c>
      <c r="AJ9" s="75"/>
      <c r="AK9" s="75"/>
      <c r="AL9" s="76"/>
      <c r="AM9" s="70">
        <f t="shared" si="1"/>
        <v>138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231</v>
      </c>
      <c r="G10" s="75"/>
      <c r="H10" s="76"/>
      <c r="I10" s="74">
        <v>218</v>
      </c>
      <c r="J10" s="75"/>
      <c r="K10" s="76"/>
      <c r="L10" s="74">
        <v>233</v>
      </c>
      <c r="M10" s="75"/>
      <c r="N10" s="76"/>
      <c r="O10" s="74">
        <f t="shared" si="0"/>
        <v>451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285</v>
      </c>
      <c r="AB10" s="75"/>
      <c r="AC10" s="75"/>
      <c r="AD10" s="76"/>
      <c r="AE10" s="74">
        <v>303</v>
      </c>
      <c r="AF10" s="75"/>
      <c r="AG10" s="75"/>
      <c r="AH10" s="76"/>
      <c r="AI10" s="75">
        <v>331</v>
      </c>
      <c r="AJ10" s="75"/>
      <c r="AK10" s="75"/>
      <c r="AL10" s="76"/>
      <c r="AM10" s="70">
        <f t="shared" si="1"/>
        <v>634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110</v>
      </c>
      <c r="G11" s="75"/>
      <c r="H11" s="76"/>
      <c r="I11" s="74">
        <v>105</v>
      </c>
      <c r="J11" s="75"/>
      <c r="K11" s="76"/>
      <c r="L11" s="74">
        <v>124</v>
      </c>
      <c r="M11" s="75"/>
      <c r="N11" s="76"/>
      <c r="O11" s="74">
        <f t="shared" si="0"/>
        <v>229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444</v>
      </c>
      <c r="AB11" s="75"/>
      <c r="AC11" s="75"/>
      <c r="AD11" s="76"/>
      <c r="AE11" s="74">
        <v>486</v>
      </c>
      <c r="AF11" s="75"/>
      <c r="AG11" s="75"/>
      <c r="AH11" s="76"/>
      <c r="AI11" s="75">
        <v>559</v>
      </c>
      <c r="AJ11" s="75"/>
      <c r="AK11" s="75"/>
      <c r="AL11" s="76"/>
      <c r="AM11" s="70">
        <f t="shared" si="1"/>
        <v>1045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139</v>
      </c>
      <c r="G12" s="75"/>
      <c r="H12" s="76"/>
      <c r="I12" s="74">
        <v>150</v>
      </c>
      <c r="J12" s="75"/>
      <c r="K12" s="76"/>
      <c r="L12" s="74">
        <v>155</v>
      </c>
      <c r="M12" s="75"/>
      <c r="N12" s="76"/>
      <c r="O12" s="74">
        <f t="shared" si="0"/>
        <v>305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176</v>
      </c>
      <c r="AB12" s="75"/>
      <c r="AC12" s="75"/>
      <c r="AD12" s="76"/>
      <c r="AE12" s="74">
        <v>179</v>
      </c>
      <c r="AF12" s="75"/>
      <c r="AG12" s="75"/>
      <c r="AH12" s="76"/>
      <c r="AI12" s="75">
        <v>203</v>
      </c>
      <c r="AJ12" s="75"/>
      <c r="AK12" s="75"/>
      <c r="AL12" s="76"/>
      <c r="AM12" s="70">
        <f t="shared" si="1"/>
        <v>382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81</v>
      </c>
      <c r="G13" s="75"/>
      <c r="H13" s="76"/>
      <c r="I13" s="74">
        <v>77</v>
      </c>
      <c r="J13" s="75"/>
      <c r="K13" s="76"/>
      <c r="L13" s="74">
        <v>86</v>
      </c>
      <c r="M13" s="75"/>
      <c r="N13" s="76"/>
      <c r="O13" s="74">
        <f t="shared" si="0"/>
        <v>163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137</v>
      </c>
      <c r="AB13" s="75"/>
      <c r="AC13" s="75"/>
      <c r="AD13" s="76"/>
      <c r="AE13" s="74">
        <v>141</v>
      </c>
      <c r="AF13" s="75"/>
      <c r="AG13" s="75"/>
      <c r="AH13" s="76"/>
      <c r="AI13" s="75">
        <v>141</v>
      </c>
      <c r="AJ13" s="75"/>
      <c r="AK13" s="75"/>
      <c r="AL13" s="76"/>
      <c r="AM13" s="70">
        <f t="shared" si="1"/>
        <v>282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1446</v>
      </c>
      <c r="AB14" s="75"/>
      <c r="AC14" s="75"/>
      <c r="AD14" s="76"/>
      <c r="AE14" s="74">
        <v>1443</v>
      </c>
      <c r="AF14" s="75"/>
      <c r="AG14" s="75"/>
      <c r="AH14" s="76"/>
      <c r="AI14" s="75">
        <v>1612</v>
      </c>
      <c r="AJ14" s="75"/>
      <c r="AK14" s="75"/>
      <c r="AL14" s="76"/>
      <c r="AM14" s="70">
        <f t="shared" si="1"/>
        <v>3055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247</v>
      </c>
      <c r="G15" s="75"/>
      <c r="H15" s="76"/>
      <c r="I15" s="74">
        <v>255</v>
      </c>
      <c r="J15" s="75"/>
      <c r="K15" s="76"/>
      <c r="L15" s="74">
        <v>302</v>
      </c>
      <c r="M15" s="75"/>
      <c r="N15" s="76"/>
      <c r="O15" s="74">
        <f t="shared" si="0"/>
        <v>557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3</v>
      </c>
      <c r="AF15" s="75"/>
      <c r="AG15" s="75"/>
      <c r="AH15" s="76"/>
      <c r="AI15" s="75">
        <v>10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239</v>
      </c>
      <c r="G16" s="75"/>
      <c r="H16" s="76"/>
      <c r="I16" s="74">
        <v>228</v>
      </c>
      <c r="J16" s="75"/>
      <c r="K16" s="76"/>
      <c r="L16" s="74">
        <v>259</v>
      </c>
      <c r="M16" s="75"/>
      <c r="N16" s="76"/>
      <c r="O16" s="74">
        <f t="shared" si="0"/>
        <v>487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59</v>
      </c>
      <c r="AB16" s="75"/>
      <c r="AC16" s="75"/>
      <c r="AD16" s="76"/>
      <c r="AE16" s="74">
        <v>46</v>
      </c>
      <c r="AF16" s="75"/>
      <c r="AG16" s="75"/>
      <c r="AH16" s="76"/>
      <c r="AI16" s="75">
        <v>60</v>
      </c>
      <c r="AJ16" s="75"/>
      <c r="AK16" s="75"/>
      <c r="AL16" s="76"/>
      <c r="AM16" s="70">
        <f t="shared" si="1"/>
        <v>106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106</v>
      </c>
      <c r="G17" s="75"/>
      <c r="H17" s="76"/>
      <c r="I17" s="74">
        <v>146</v>
      </c>
      <c r="J17" s="75"/>
      <c r="K17" s="76"/>
      <c r="L17" s="74">
        <v>173</v>
      </c>
      <c r="M17" s="75"/>
      <c r="N17" s="76"/>
      <c r="O17" s="74">
        <f t="shared" si="0"/>
        <v>319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279</v>
      </c>
      <c r="AB17" s="75"/>
      <c r="AC17" s="75"/>
      <c r="AD17" s="76"/>
      <c r="AE17" s="74">
        <v>239</v>
      </c>
      <c r="AF17" s="75"/>
      <c r="AG17" s="75"/>
      <c r="AH17" s="76"/>
      <c r="AI17" s="75">
        <v>297</v>
      </c>
      <c r="AJ17" s="75"/>
      <c r="AK17" s="75"/>
      <c r="AL17" s="76"/>
      <c r="AM17" s="70">
        <f t="shared" si="1"/>
        <v>536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147</v>
      </c>
      <c r="G18" s="75"/>
      <c r="H18" s="76"/>
      <c r="I18" s="74">
        <v>173</v>
      </c>
      <c r="J18" s="75"/>
      <c r="K18" s="76"/>
      <c r="L18" s="74">
        <v>196</v>
      </c>
      <c r="M18" s="75"/>
      <c r="N18" s="76"/>
      <c r="O18" s="74">
        <f t="shared" si="0"/>
        <v>369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253</v>
      </c>
      <c r="AB18" s="75"/>
      <c r="AC18" s="75"/>
      <c r="AD18" s="76"/>
      <c r="AE18" s="74">
        <v>205</v>
      </c>
      <c r="AF18" s="75"/>
      <c r="AG18" s="75"/>
      <c r="AH18" s="76"/>
      <c r="AI18" s="75">
        <v>217</v>
      </c>
      <c r="AJ18" s="75"/>
      <c r="AK18" s="75"/>
      <c r="AL18" s="76"/>
      <c r="AM18" s="70">
        <f t="shared" si="1"/>
        <v>422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168</v>
      </c>
      <c r="G19" s="75"/>
      <c r="H19" s="76"/>
      <c r="I19" s="74">
        <v>154</v>
      </c>
      <c r="J19" s="75"/>
      <c r="K19" s="76"/>
      <c r="L19" s="74">
        <v>178</v>
      </c>
      <c r="M19" s="75"/>
      <c r="N19" s="76"/>
      <c r="O19" s="74">
        <f t="shared" si="0"/>
        <v>332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78</v>
      </c>
      <c r="AB19" s="75"/>
      <c r="AC19" s="75"/>
      <c r="AD19" s="76"/>
      <c r="AE19" s="74">
        <v>57</v>
      </c>
      <c r="AF19" s="75"/>
      <c r="AG19" s="75"/>
      <c r="AH19" s="76"/>
      <c r="AI19" s="75">
        <v>74</v>
      </c>
      <c r="AJ19" s="75"/>
      <c r="AK19" s="75"/>
      <c r="AL19" s="76"/>
      <c r="AM19" s="70">
        <f t="shared" si="1"/>
        <v>131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83</v>
      </c>
      <c r="G20" s="75"/>
      <c r="H20" s="76"/>
      <c r="I20" s="74">
        <v>80</v>
      </c>
      <c r="J20" s="75"/>
      <c r="K20" s="76"/>
      <c r="L20" s="74">
        <v>79</v>
      </c>
      <c r="M20" s="75"/>
      <c r="N20" s="76"/>
      <c r="O20" s="74">
        <f t="shared" si="0"/>
        <v>159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124</v>
      </c>
      <c r="AB20" s="75"/>
      <c r="AC20" s="75"/>
      <c r="AD20" s="76"/>
      <c r="AE20" s="74">
        <v>109</v>
      </c>
      <c r="AF20" s="75"/>
      <c r="AG20" s="75"/>
      <c r="AH20" s="76"/>
      <c r="AI20" s="75">
        <v>142</v>
      </c>
      <c r="AJ20" s="75"/>
      <c r="AK20" s="75"/>
      <c r="AL20" s="76"/>
      <c r="AM20" s="70">
        <f t="shared" si="1"/>
        <v>251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73</v>
      </c>
      <c r="G21" s="75"/>
      <c r="H21" s="76"/>
      <c r="I21" s="74">
        <v>49</v>
      </c>
      <c r="J21" s="75"/>
      <c r="K21" s="76"/>
      <c r="L21" s="74">
        <v>68</v>
      </c>
      <c r="M21" s="75"/>
      <c r="N21" s="76"/>
      <c r="O21" s="74">
        <f t="shared" si="0"/>
        <v>117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132</v>
      </c>
      <c r="AB21" s="75"/>
      <c r="AC21" s="75"/>
      <c r="AD21" s="76"/>
      <c r="AE21" s="74">
        <v>123</v>
      </c>
      <c r="AF21" s="75"/>
      <c r="AG21" s="75"/>
      <c r="AH21" s="76"/>
      <c r="AI21" s="75">
        <v>143</v>
      </c>
      <c r="AJ21" s="75"/>
      <c r="AK21" s="75"/>
      <c r="AL21" s="76"/>
      <c r="AM21" s="70">
        <f t="shared" si="1"/>
        <v>266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42</v>
      </c>
      <c r="G22" s="75"/>
      <c r="H22" s="76"/>
      <c r="I22" s="74">
        <v>41</v>
      </c>
      <c r="J22" s="75"/>
      <c r="K22" s="76"/>
      <c r="L22" s="74">
        <v>42</v>
      </c>
      <c r="M22" s="75"/>
      <c r="N22" s="76"/>
      <c r="O22" s="74">
        <f t="shared" si="0"/>
        <v>83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254</v>
      </c>
      <c r="AB22" s="75"/>
      <c r="AC22" s="75"/>
      <c r="AD22" s="76"/>
      <c r="AE22" s="74">
        <v>272</v>
      </c>
      <c r="AF22" s="75"/>
      <c r="AG22" s="75"/>
      <c r="AH22" s="76"/>
      <c r="AI22" s="75">
        <v>327</v>
      </c>
      <c r="AJ22" s="75"/>
      <c r="AK22" s="75"/>
      <c r="AL22" s="76"/>
      <c r="AM22" s="70">
        <f t="shared" si="1"/>
        <v>599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197</v>
      </c>
      <c r="G23" s="75"/>
      <c r="H23" s="76"/>
      <c r="I23" s="74">
        <v>174</v>
      </c>
      <c r="J23" s="75"/>
      <c r="K23" s="76"/>
      <c r="L23" s="74">
        <v>195</v>
      </c>
      <c r="M23" s="75"/>
      <c r="N23" s="76"/>
      <c r="O23" s="74">
        <f t="shared" si="0"/>
        <v>369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28</v>
      </c>
      <c r="AB23" s="75"/>
      <c r="AC23" s="75"/>
      <c r="AD23" s="76"/>
      <c r="AE23" s="74">
        <v>19</v>
      </c>
      <c r="AF23" s="75"/>
      <c r="AG23" s="75"/>
      <c r="AH23" s="76"/>
      <c r="AI23" s="75">
        <v>19</v>
      </c>
      <c r="AJ23" s="75"/>
      <c r="AK23" s="75"/>
      <c r="AL23" s="76"/>
      <c r="AM23" s="70">
        <f t="shared" si="1"/>
        <v>38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233</v>
      </c>
      <c r="G24" s="75"/>
      <c r="H24" s="76"/>
      <c r="I24" s="74">
        <v>260</v>
      </c>
      <c r="J24" s="75"/>
      <c r="K24" s="76"/>
      <c r="L24" s="74">
        <v>250</v>
      </c>
      <c r="M24" s="75"/>
      <c r="N24" s="76"/>
      <c r="O24" s="74">
        <f t="shared" si="0"/>
        <v>510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160</v>
      </c>
      <c r="AB24" s="75"/>
      <c r="AC24" s="75"/>
      <c r="AD24" s="76"/>
      <c r="AE24" s="74">
        <v>157</v>
      </c>
      <c r="AF24" s="75"/>
      <c r="AG24" s="75"/>
      <c r="AH24" s="76"/>
      <c r="AI24" s="75">
        <v>153</v>
      </c>
      <c r="AJ24" s="75"/>
      <c r="AK24" s="75"/>
      <c r="AL24" s="76"/>
      <c r="AM24" s="70">
        <f t="shared" si="1"/>
        <v>310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202</v>
      </c>
      <c r="G25" s="75"/>
      <c r="H25" s="76"/>
      <c r="I25" s="74">
        <v>187</v>
      </c>
      <c r="J25" s="75"/>
      <c r="K25" s="76"/>
      <c r="L25" s="74">
        <v>211</v>
      </c>
      <c r="M25" s="75"/>
      <c r="N25" s="76"/>
      <c r="O25" s="74">
        <f t="shared" si="0"/>
        <v>398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244</v>
      </c>
      <c r="AB25" s="75"/>
      <c r="AC25" s="75"/>
      <c r="AD25" s="76"/>
      <c r="AE25" s="74">
        <v>197</v>
      </c>
      <c r="AF25" s="75"/>
      <c r="AG25" s="75"/>
      <c r="AH25" s="76"/>
      <c r="AI25" s="75">
        <v>212</v>
      </c>
      <c r="AJ25" s="75"/>
      <c r="AK25" s="75"/>
      <c r="AL25" s="76"/>
      <c r="AM25" s="70">
        <f t="shared" si="1"/>
        <v>409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176</v>
      </c>
      <c r="G26" s="75"/>
      <c r="H26" s="76"/>
      <c r="I26" s="74">
        <v>168</v>
      </c>
      <c r="J26" s="75"/>
      <c r="K26" s="76"/>
      <c r="L26" s="74">
        <v>211</v>
      </c>
      <c r="M26" s="75"/>
      <c r="N26" s="76"/>
      <c r="O26" s="74">
        <f t="shared" si="0"/>
        <v>379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164</v>
      </c>
      <c r="AB26" s="75"/>
      <c r="AC26" s="75"/>
      <c r="AD26" s="76"/>
      <c r="AE26" s="74">
        <v>150</v>
      </c>
      <c r="AF26" s="75"/>
      <c r="AG26" s="75"/>
      <c r="AH26" s="76"/>
      <c r="AI26" s="75">
        <v>168</v>
      </c>
      <c r="AJ26" s="75"/>
      <c r="AK26" s="75"/>
      <c r="AL26" s="76"/>
      <c r="AM26" s="70">
        <f t="shared" si="1"/>
        <v>318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142</v>
      </c>
      <c r="G27" s="75"/>
      <c r="H27" s="76"/>
      <c r="I27" s="74">
        <v>141</v>
      </c>
      <c r="J27" s="75"/>
      <c r="K27" s="76"/>
      <c r="L27" s="74">
        <v>168</v>
      </c>
      <c r="M27" s="75"/>
      <c r="N27" s="76"/>
      <c r="O27" s="74">
        <f t="shared" si="0"/>
        <v>309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201</v>
      </c>
      <c r="AB27" s="75"/>
      <c r="AC27" s="75"/>
      <c r="AD27" s="76"/>
      <c r="AE27" s="74">
        <v>175</v>
      </c>
      <c r="AF27" s="75"/>
      <c r="AG27" s="75"/>
      <c r="AH27" s="76"/>
      <c r="AI27" s="75">
        <v>144</v>
      </c>
      <c r="AJ27" s="75"/>
      <c r="AK27" s="75"/>
      <c r="AL27" s="76"/>
      <c r="AM27" s="70">
        <f t="shared" si="1"/>
        <v>319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63</v>
      </c>
      <c r="G28" s="75"/>
      <c r="H28" s="76"/>
      <c r="I28" s="74">
        <v>57</v>
      </c>
      <c r="J28" s="75"/>
      <c r="K28" s="76"/>
      <c r="L28" s="74">
        <v>71</v>
      </c>
      <c r="M28" s="75"/>
      <c r="N28" s="76"/>
      <c r="O28" s="74">
        <f t="shared" si="0"/>
        <v>128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231</v>
      </c>
      <c r="AB28" s="75"/>
      <c r="AC28" s="75"/>
      <c r="AD28" s="76"/>
      <c r="AE28" s="74">
        <v>202</v>
      </c>
      <c r="AF28" s="75"/>
      <c r="AG28" s="75"/>
      <c r="AH28" s="76"/>
      <c r="AI28" s="75">
        <v>234</v>
      </c>
      <c r="AJ28" s="75"/>
      <c r="AK28" s="75"/>
      <c r="AL28" s="76"/>
      <c r="AM28" s="70">
        <f t="shared" si="1"/>
        <v>436</v>
      </c>
      <c r="AN28" s="70"/>
      <c r="AO28" s="70"/>
      <c r="AP28" s="70"/>
      <c r="AR28" s="35"/>
      <c r="AS28" s="35" t="s">
        <v>49</v>
      </c>
      <c r="AT28" s="35" t="s">
        <v>50</v>
      </c>
      <c r="AU28" s="35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84</v>
      </c>
      <c r="G29" s="75"/>
      <c r="H29" s="76"/>
      <c r="I29" s="74">
        <v>79</v>
      </c>
      <c r="J29" s="75"/>
      <c r="K29" s="76"/>
      <c r="L29" s="74">
        <v>101</v>
      </c>
      <c r="M29" s="75"/>
      <c r="N29" s="76"/>
      <c r="O29" s="74">
        <f t="shared" si="0"/>
        <v>180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222</v>
      </c>
      <c r="AB29" s="75"/>
      <c r="AC29" s="75"/>
      <c r="AD29" s="76"/>
      <c r="AE29" s="74">
        <v>245</v>
      </c>
      <c r="AF29" s="75"/>
      <c r="AG29" s="75"/>
      <c r="AH29" s="76"/>
      <c r="AI29" s="75">
        <v>183</v>
      </c>
      <c r="AJ29" s="75"/>
      <c r="AK29" s="75"/>
      <c r="AL29" s="76"/>
      <c r="AM29" s="70">
        <f t="shared" si="1"/>
        <v>428</v>
      </c>
      <c r="AN29" s="70"/>
      <c r="AO29" s="70"/>
      <c r="AP29" s="70"/>
      <c r="AR29" s="35" t="s">
        <v>1</v>
      </c>
      <c r="AS29" s="5">
        <f>AE31</f>
        <v>12770</v>
      </c>
      <c r="AT29" s="5">
        <v>4298</v>
      </c>
      <c r="AU29" s="6">
        <f>IF(OR(AS29=0,AT29=0),"",ROUNDDOWN(AT29/AS29,4))</f>
        <v>0.33650000000000002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1496</v>
      </c>
      <c r="G30" s="75"/>
      <c r="H30" s="76"/>
      <c r="I30" s="74">
        <v>1601</v>
      </c>
      <c r="J30" s="75"/>
      <c r="K30" s="76"/>
      <c r="L30" s="74">
        <v>1722</v>
      </c>
      <c r="M30" s="75"/>
      <c r="N30" s="76"/>
      <c r="O30" s="74">
        <f t="shared" si="0"/>
        <v>3323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42</v>
      </c>
      <c r="AB30" s="75"/>
      <c r="AC30" s="75"/>
      <c r="AD30" s="76"/>
      <c r="AE30" s="74">
        <v>44</v>
      </c>
      <c r="AF30" s="75"/>
      <c r="AG30" s="75"/>
      <c r="AH30" s="76"/>
      <c r="AI30" s="75">
        <v>47</v>
      </c>
      <c r="AJ30" s="75"/>
      <c r="AK30" s="75"/>
      <c r="AL30" s="76"/>
      <c r="AM30" s="70">
        <f t="shared" si="1"/>
        <v>91</v>
      </c>
      <c r="AN30" s="70"/>
      <c r="AO30" s="70"/>
      <c r="AP30" s="70"/>
      <c r="AR30" s="35" t="s">
        <v>3</v>
      </c>
      <c r="AS30" s="5">
        <f>AI31</f>
        <v>14062</v>
      </c>
      <c r="AT30" s="5">
        <v>5909</v>
      </c>
      <c r="AU30" s="6">
        <f>IF(OR(AS30=0,AT30=0),"",ROUNDDOWN(AT30/AS30,4))</f>
        <v>0.42020000000000002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553</v>
      </c>
      <c r="G31" s="75"/>
      <c r="H31" s="76"/>
      <c r="I31" s="74">
        <v>601</v>
      </c>
      <c r="J31" s="75"/>
      <c r="K31" s="76"/>
      <c r="L31" s="74">
        <v>650</v>
      </c>
      <c r="M31" s="75"/>
      <c r="N31" s="76"/>
      <c r="O31" s="74">
        <f t="shared" si="0"/>
        <v>1251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12639</v>
      </c>
      <c r="AB31" s="75"/>
      <c r="AC31" s="75"/>
      <c r="AD31" s="76"/>
      <c r="AE31" s="74">
        <f>SUM(I8:K32,AE8:AH30)</f>
        <v>12770</v>
      </c>
      <c r="AF31" s="75"/>
      <c r="AG31" s="75"/>
      <c r="AH31" s="76"/>
      <c r="AI31" s="74">
        <f>SUM(L8:N32,AI8:AL30)</f>
        <v>14062</v>
      </c>
      <c r="AJ31" s="75"/>
      <c r="AK31" s="75"/>
      <c r="AL31" s="76"/>
      <c r="AM31" s="70">
        <f>AE31+AI31</f>
        <v>26832</v>
      </c>
      <c r="AN31" s="70"/>
      <c r="AO31" s="70"/>
      <c r="AP31" s="70"/>
      <c r="AR31" s="35" t="s">
        <v>4</v>
      </c>
      <c r="AS31" s="5">
        <f>AM31</f>
        <v>26832</v>
      </c>
      <c r="AT31" s="5">
        <f>AT29+AT30</f>
        <v>10207</v>
      </c>
      <c r="AU31" s="6">
        <f>IF(OR(AS31=0,AT31=0),"",ROUNDDOWN(AT31/AS31,4))</f>
        <v>0.38040000000000002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455</v>
      </c>
      <c r="G32" s="67"/>
      <c r="H32" s="68"/>
      <c r="I32" s="66">
        <v>447</v>
      </c>
      <c r="J32" s="67"/>
      <c r="K32" s="68"/>
      <c r="L32" s="66">
        <v>492</v>
      </c>
      <c r="M32" s="67"/>
      <c r="N32" s="68"/>
      <c r="O32" s="66">
        <f t="shared" si="0"/>
        <v>939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33" t="s">
        <v>59</v>
      </c>
      <c r="E34" s="77">
        <v>-58</v>
      </c>
      <c r="F34" s="77"/>
      <c r="G34" s="1" t="s">
        <v>2</v>
      </c>
      <c r="L34" s="1" t="s">
        <v>60</v>
      </c>
      <c r="O34" s="60">
        <v>-467</v>
      </c>
      <c r="P34" s="60"/>
      <c r="Q34" s="60"/>
      <c r="R34" s="60"/>
      <c r="S34" s="1" t="s">
        <v>2</v>
      </c>
      <c r="AG34" s="33" t="s">
        <v>61</v>
      </c>
      <c r="AH34" s="61">
        <f>AT31</f>
        <v>10207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33" t="s">
        <v>59</v>
      </c>
      <c r="E36" s="60">
        <v>4</v>
      </c>
      <c r="F36" s="60"/>
      <c r="G36" s="1" t="s">
        <v>62</v>
      </c>
      <c r="L36" s="1" t="s">
        <v>60</v>
      </c>
      <c r="O36" s="60">
        <v>-51</v>
      </c>
      <c r="P36" s="60"/>
      <c r="Q36" s="60"/>
      <c r="R36" s="60"/>
      <c r="S36" s="1" t="s">
        <v>62</v>
      </c>
      <c r="Y36" s="1" t="s">
        <v>69</v>
      </c>
      <c r="AG36" s="33" t="s">
        <v>1</v>
      </c>
      <c r="AH36" s="61">
        <f>AT29</f>
        <v>4298</v>
      </c>
      <c r="AI36" s="61"/>
      <c r="AJ36" s="61"/>
      <c r="AK36" s="61"/>
      <c r="AL36" s="61"/>
      <c r="AM36" s="1" t="s">
        <v>2</v>
      </c>
    </row>
    <row r="37" spans="3:39" ht="6" customHeight="1">
      <c r="AG37" s="33"/>
    </row>
    <row r="38" spans="3:39" ht="18.75" customHeight="1">
      <c r="C38" s="34" t="s">
        <v>65</v>
      </c>
      <c r="AG38" s="33" t="s">
        <v>3</v>
      </c>
      <c r="AH38" s="61">
        <f>AT30</f>
        <v>5909</v>
      </c>
      <c r="AI38" s="61"/>
      <c r="AJ38" s="61"/>
      <c r="AK38" s="61"/>
      <c r="AL38" s="61"/>
      <c r="AM38" s="1" t="s">
        <v>2</v>
      </c>
    </row>
    <row r="39" spans="3:39" ht="6" customHeight="1">
      <c r="AG39" s="33"/>
    </row>
    <row r="40" spans="3:39" ht="18.75" customHeight="1">
      <c r="C40" s="8" t="s">
        <v>66</v>
      </c>
      <c r="AG40" s="33" t="s">
        <v>51</v>
      </c>
      <c r="AH40" s="62">
        <f>IF(OR(AH34=0,AM31=0),"",ROUNDDOWN(AH34/AM31*100,2))</f>
        <v>38.04</v>
      </c>
      <c r="AI40" s="62"/>
      <c r="AJ40" s="62"/>
      <c r="AK40" s="62"/>
      <c r="AL40" s="62"/>
      <c r="AM40" s="1" t="s">
        <v>70</v>
      </c>
    </row>
    <row r="42" spans="3:39" ht="14.25">
      <c r="C42" s="21" t="s">
        <v>74</v>
      </c>
      <c r="D42" s="22"/>
      <c r="E42" s="22"/>
      <c r="F42" s="90">
        <v>3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41</v>
      </c>
      <c r="R42" s="90"/>
      <c r="S42" s="90"/>
      <c r="T42" s="90"/>
      <c r="U42" s="22" t="s">
        <v>2</v>
      </c>
      <c r="V42" s="22"/>
    </row>
  </sheetData>
  <mergeCells count="285"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AU42"/>
  <sheetViews>
    <sheetView zoomScaleNormal="100" workbookViewId="0">
      <selection activeCell="AT46" sqref="AT46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8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36"/>
      <c r="H3" s="36"/>
      <c r="I3" s="61" t="s">
        <v>1</v>
      </c>
      <c r="J3" s="61"/>
      <c r="K3" s="61"/>
      <c r="L3" s="61">
        <v>13438</v>
      </c>
      <c r="M3" s="61"/>
      <c r="N3" s="61"/>
      <c r="O3" s="93" t="s">
        <v>2</v>
      </c>
      <c r="P3" s="93"/>
      <c r="Q3" s="93" t="s">
        <v>3</v>
      </c>
      <c r="R3" s="93"/>
      <c r="S3" s="61">
        <v>15206</v>
      </c>
      <c r="T3" s="61"/>
      <c r="U3" s="61"/>
      <c r="V3" s="61"/>
      <c r="W3" s="93" t="s">
        <v>2</v>
      </c>
      <c r="X3" s="93"/>
      <c r="Y3" s="38" t="s">
        <v>4</v>
      </c>
      <c r="Z3" s="61">
        <v>28644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38"/>
      <c r="H4" s="7"/>
      <c r="I4" s="61" t="s">
        <v>62</v>
      </c>
      <c r="J4" s="61"/>
      <c r="K4" s="61"/>
      <c r="L4" s="61">
        <v>11525</v>
      </c>
      <c r="M4" s="61"/>
      <c r="N4" s="61"/>
      <c r="O4" s="39"/>
      <c r="P4" s="39"/>
      <c r="Q4" s="93" t="s">
        <v>63</v>
      </c>
      <c r="R4" s="93"/>
      <c r="S4" s="93"/>
      <c r="T4" s="94">
        <v>118.3</v>
      </c>
      <c r="U4" s="94"/>
      <c r="V4" s="94"/>
      <c r="W4" s="94"/>
      <c r="X4" s="39" t="s">
        <v>68</v>
      </c>
      <c r="Y4" s="39"/>
      <c r="Z4" s="39"/>
      <c r="AF4" s="4"/>
      <c r="AH4" s="38"/>
      <c r="AK4" s="36"/>
      <c r="AL4" s="38"/>
      <c r="AM4" s="39"/>
      <c r="AP4" s="36"/>
    </row>
    <row r="5" spans="2:44" ht="18.75" customHeight="1">
      <c r="Z5" s="38"/>
      <c r="AA5" s="38"/>
      <c r="AB5" s="38"/>
      <c r="AC5" s="38"/>
      <c r="AD5" s="61" t="s">
        <v>88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1743</v>
      </c>
      <c r="G8" s="85"/>
      <c r="H8" s="86"/>
      <c r="I8" s="84">
        <v>1863</v>
      </c>
      <c r="J8" s="85"/>
      <c r="K8" s="86"/>
      <c r="L8" s="84">
        <v>2055</v>
      </c>
      <c r="M8" s="85"/>
      <c r="N8" s="86"/>
      <c r="O8" s="84">
        <f t="shared" ref="O8:O32" si="0">I8+L8</f>
        <v>3918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491</v>
      </c>
      <c r="AB8" s="85"/>
      <c r="AC8" s="85"/>
      <c r="AD8" s="86"/>
      <c r="AE8" s="84">
        <v>552</v>
      </c>
      <c r="AF8" s="85"/>
      <c r="AG8" s="85"/>
      <c r="AH8" s="86"/>
      <c r="AI8" s="84">
        <v>602</v>
      </c>
      <c r="AJ8" s="85"/>
      <c r="AK8" s="85"/>
      <c r="AL8" s="86"/>
      <c r="AM8" s="83">
        <f t="shared" ref="AM8:AM30" si="1">AE8+AI8</f>
        <v>1154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106</v>
      </c>
      <c r="G9" s="75"/>
      <c r="H9" s="76"/>
      <c r="I9" s="74">
        <v>97</v>
      </c>
      <c r="J9" s="75"/>
      <c r="K9" s="76"/>
      <c r="L9" s="74">
        <v>79</v>
      </c>
      <c r="M9" s="75"/>
      <c r="N9" s="76"/>
      <c r="O9" s="74">
        <f t="shared" si="0"/>
        <v>176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64</v>
      </c>
      <c r="AF9" s="75"/>
      <c r="AG9" s="75"/>
      <c r="AH9" s="76"/>
      <c r="AI9" s="74">
        <v>73</v>
      </c>
      <c r="AJ9" s="75"/>
      <c r="AK9" s="75"/>
      <c r="AL9" s="76"/>
      <c r="AM9" s="70">
        <f t="shared" si="1"/>
        <v>137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233</v>
      </c>
      <c r="G10" s="75"/>
      <c r="H10" s="76"/>
      <c r="I10" s="74">
        <v>219</v>
      </c>
      <c r="J10" s="75"/>
      <c r="K10" s="76"/>
      <c r="L10" s="74">
        <v>231</v>
      </c>
      <c r="M10" s="75"/>
      <c r="N10" s="76"/>
      <c r="O10" s="74">
        <f t="shared" si="0"/>
        <v>450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283</v>
      </c>
      <c r="AB10" s="75"/>
      <c r="AC10" s="75"/>
      <c r="AD10" s="76"/>
      <c r="AE10" s="74">
        <v>302</v>
      </c>
      <c r="AF10" s="75"/>
      <c r="AG10" s="75"/>
      <c r="AH10" s="76"/>
      <c r="AI10" s="74">
        <v>331</v>
      </c>
      <c r="AJ10" s="75"/>
      <c r="AK10" s="75"/>
      <c r="AL10" s="76"/>
      <c r="AM10" s="70">
        <f t="shared" si="1"/>
        <v>633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111</v>
      </c>
      <c r="G11" s="75"/>
      <c r="H11" s="76"/>
      <c r="I11" s="74">
        <v>107</v>
      </c>
      <c r="J11" s="75"/>
      <c r="K11" s="76"/>
      <c r="L11" s="74">
        <v>124</v>
      </c>
      <c r="M11" s="75"/>
      <c r="N11" s="76"/>
      <c r="O11" s="74">
        <f t="shared" si="0"/>
        <v>231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443</v>
      </c>
      <c r="AB11" s="75"/>
      <c r="AC11" s="75"/>
      <c r="AD11" s="76"/>
      <c r="AE11" s="74">
        <v>485</v>
      </c>
      <c r="AF11" s="75"/>
      <c r="AG11" s="75"/>
      <c r="AH11" s="76"/>
      <c r="AI11" s="74">
        <v>552</v>
      </c>
      <c r="AJ11" s="75"/>
      <c r="AK11" s="75"/>
      <c r="AL11" s="76"/>
      <c r="AM11" s="70">
        <f t="shared" si="1"/>
        <v>1037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142</v>
      </c>
      <c r="G12" s="75"/>
      <c r="H12" s="76"/>
      <c r="I12" s="74">
        <v>153</v>
      </c>
      <c r="J12" s="75"/>
      <c r="K12" s="76"/>
      <c r="L12" s="74">
        <v>155</v>
      </c>
      <c r="M12" s="75"/>
      <c r="N12" s="76"/>
      <c r="O12" s="74">
        <f t="shared" si="0"/>
        <v>308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176</v>
      </c>
      <c r="AB12" s="75"/>
      <c r="AC12" s="75"/>
      <c r="AD12" s="76"/>
      <c r="AE12" s="74">
        <v>179</v>
      </c>
      <c r="AF12" s="75"/>
      <c r="AG12" s="75"/>
      <c r="AH12" s="76"/>
      <c r="AI12" s="74">
        <v>202</v>
      </c>
      <c r="AJ12" s="75"/>
      <c r="AK12" s="75"/>
      <c r="AL12" s="76"/>
      <c r="AM12" s="70">
        <f t="shared" si="1"/>
        <v>381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82</v>
      </c>
      <c r="G13" s="75"/>
      <c r="H13" s="76"/>
      <c r="I13" s="74">
        <v>77</v>
      </c>
      <c r="J13" s="75"/>
      <c r="K13" s="76"/>
      <c r="L13" s="74">
        <v>87</v>
      </c>
      <c r="M13" s="75"/>
      <c r="N13" s="76"/>
      <c r="O13" s="74">
        <f t="shared" si="0"/>
        <v>164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136</v>
      </c>
      <c r="AB13" s="75"/>
      <c r="AC13" s="75"/>
      <c r="AD13" s="76"/>
      <c r="AE13" s="74">
        <v>140</v>
      </c>
      <c r="AF13" s="75"/>
      <c r="AG13" s="75"/>
      <c r="AH13" s="76"/>
      <c r="AI13" s="74">
        <v>141</v>
      </c>
      <c r="AJ13" s="75"/>
      <c r="AK13" s="75"/>
      <c r="AL13" s="76"/>
      <c r="AM13" s="70">
        <f t="shared" si="1"/>
        <v>281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1450</v>
      </c>
      <c r="AB14" s="75"/>
      <c r="AC14" s="75"/>
      <c r="AD14" s="76"/>
      <c r="AE14" s="74">
        <v>1447</v>
      </c>
      <c r="AF14" s="75"/>
      <c r="AG14" s="75"/>
      <c r="AH14" s="76"/>
      <c r="AI14" s="74">
        <v>1615</v>
      </c>
      <c r="AJ14" s="75"/>
      <c r="AK14" s="75"/>
      <c r="AL14" s="76"/>
      <c r="AM14" s="70">
        <f t="shared" si="1"/>
        <v>3062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250</v>
      </c>
      <c r="G15" s="75"/>
      <c r="H15" s="76"/>
      <c r="I15" s="74">
        <v>258</v>
      </c>
      <c r="J15" s="75"/>
      <c r="K15" s="76"/>
      <c r="L15" s="74">
        <v>306</v>
      </c>
      <c r="M15" s="75"/>
      <c r="N15" s="76"/>
      <c r="O15" s="74">
        <f t="shared" si="0"/>
        <v>564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3</v>
      </c>
      <c r="AF15" s="75"/>
      <c r="AG15" s="75"/>
      <c r="AH15" s="76"/>
      <c r="AI15" s="74">
        <v>10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240</v>
      </c>
      <c r="G16" s="75"/>
      <c r="H16" s="76"/>
      <c r="I16" s="74">
        <v>229</v>
      </c>
      <c r="J16" s="75"/>
      <c r="K16" s="76"/>
      <c r="L16" s="74">
        <v>260</v>
      </c>
      <c r="M16" s="75"/>
      <c r="N16" s="76"/>
      <c r="O16" s="74">
        <f t="shared" si="0"/>
        <v>489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59</v>
      </c>
      <c r="AB16" s="75"/>
      <c r="AC16" s="75"/>
      <c r="AD16" s="76"/>
      <c r="AE16" s="74">
        <v>46</v>
      </c>
      <c r="AF16" s="75"/>
      <c r="AG16" s="75"/>
      <c r="AH16" s="76"/>
      <c r="AI16" s="74">
        <v>59</v>
      </c>
      <c r="AJ16" s="75"/>
      <c r="AK16" s="75"/>
      <c r="AL16" s="76"/>
      <c r="AM16" s="70">
        <f t="shared" si="1"/>
        <v>105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106</v>
      </c>
      <c r="G17" s="75"/>
      <c r="H17" s="76"/>
      <c r="I17" s="74">
        <v>146</v>
      </c>
      <c r="J17" s="75"/>
      <c r="K17" s="76"/>
      <c r="L17" s="74">
        <v>173</v>
      </c>
      <c r="M17" s="75"/>
      <c r="N17" s="76"/>
      <c r="O17" s="74">
        <f t="shared" si="0"/>
        <v>319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276</v>
      </c>
      <c r="AB17" s="75"/>
      <c r="AC17" s="75"/>
      <c r="AD17" s="76"/>
      <c r="AE17" s="74">
        <v>237</v>
      </c>
      <c r="AF17" s="75"/>
      <c r="AG17" s="75"/>
      <c r="AH17" s="76"/>
      <c r="AI17" s="74">
        <v>294</v>
      </c>
      <c r="AJ17" s="75"/>
      <c r="AK17" s="75"/>
      <c r="AL17" s="76"/>
      <c r="AM17" s="70">
        <f t="shared" si="1"/>
        <v>531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147</v>
      </c>
      <c r="G18" s="75"/>
      <c r="H18" s="76"/>
      <c r="I18" s="74">
        <v>172</v>
      </c>
      <c r="J18" s="75"/>
      <c r="K18" s="76"/>
      <c r="L18" s="74">
        <v>194</v>
      </c>
      <c r="M18" s="75"/>
      <c r="N18" s="76"/>
      <c r="O18" s="74">
        <f t="shared" si="0"/>
        <v>366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252</v>
      </c>
      <c r="AB18" s="75"/>
      <c r="AC18" s="75"/>
      <c r="AD18" s="76"/>
      <c r="AE18" s="74">
        <v>206</v>
      </c>
      <c r="AF18" s="75"/>
      <c r="AG18" s="75"/>
      <c r="AH18" s="76"/>
      <c r="AI18" s="74">
        <v>218</v>
      </c>
      <c r="AJ18" s="75"/>
      <c r="AK18" s="75"/>
      <c r="AL18" s="76"/>
      <c r="AM18" s="70">
        <f t="shared" si="1"/>
        <v>424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168</v>
      </c>
      <c r="G19" s="75"/>
      <c r="H19" s="76"/>
      <c r="I19" s="74">
        <v>154</v>
      </c>
      <c r="J19" s="75"/>
      <c r="K19" s="76"/>
      <c r="L19" s="74">
        <v>178</v>
      </c>
      <c r="M19" s="75"/>
      <c r="N19" s="76"/>
      <c r="O19" s="74">
        <f t="shared" si="0"/>
        <v>332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77</v>
      </c>
      <c r="AB19" s="75"/>
      <c r="AC19" s="75"/>
      <c r="AD19" s="76"/>
      <c r="AE19" s="74">
        <v>55</v>
      </c>
      <c r="AF19" s="75"/>
      <c r="AG19" s="75"/>
      <c r="AH19" s="76"/>
      <c r="AI19" s="74">
        <v>71</v>
      </c>
      <c r="AJ19" s="75"/>
      <c r="AK19" s="75"/>
      <c r="AL19" s="76"/>
      <c r="AM19" s="70">
        <f t="shared" si="1"/>
        <v>126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82</v>
      </c>
      <c r="G20" s="75"/>
      <c r="H20" s="76"/>
      <c r="I20" s="74">
        <v>80</v>
      </c>
      <c r="J20" s="75"/>
      <c r="K20" s="76"/>
      <c r="L20" s="74">
        <v>78</v>
      </c>
      <c r="M20" s="75"/>
      <c r="N20" s="76"/>
      <c r="O20" s="74">
        <f t="shared" si="0"/>
        <v>158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124</v>
      </c>
      <c r="AB20" s="75"/>
      <c r="AC20" s="75"/>
      <c r="AD20" s="76"/>
      <c r="AE20" s="74">
        <v>109</v>
      </c>
      <c r="AF20" s="75"/>
      <c r="AG20" s="75"/>
      <c r="AH20" s="76"/>
      <c r="AI20" s="74">
        <v>141</v>
      </c>
      <c r="AJ20" s="75"/>
      <c r="AK20" s="75"/>
      <c r="AL20" s="76"/>
      <c r="AM20" s="70">
        <f t="shared" si="1"/>
        <v>250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73</v>
      </c>
      <c r="G21" s="75"/>
      <c r="H21" s="76"/>
      <c r="I21" s="74">
        <v>49</v>
      </c>
      <c r="J21" s="75"/>
      <c r="K21" s="76"/>
      <c r="L21" s="74">
        <v>68</v>
      </c>
      <c r="M21" s="75"/>
      <c r="N21" s="76"/>
      <c r="O21" s="74">
        <f t="shared" si="0"/>
        <v>117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131</v>
      </c>
      <c r="AB21" s="75"/>
      <c r="AC21" s="75"/>
      <c r="AD21" s="76"/>
      <c r="AE21" s="74">
        <v>123</v>
      </c>
      <c r="AF21" s="75"/>
      <c r="AG21" s="75"/>
      <c r="AH21" s="76"/>
      <c r="AI21" s="74">
        <v>141</v>
      </c>
      <c r="AJ21" s="75"/>
      <c r="AK21" s="75"/>
      <c r="AL21" s="76"/>
      <c r="AM21" s="70">
        <f t="shared" si="1"/>
        <v>264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42</v>
      </c>
      <c r="G22" s="75"/>
      <c r="H22" s="76"/>
      <c r="I22" s="74">
        <v>41</v>
      </c>
      <c r="J22" s="75"/>
      <c r="K22" s="76"/>
      <c r="L22" s="74">
        <v>42</v>
      </c>
      <c r="M22" s="75"/>
      <c r="N22" s="76"/>
      <c r="O22" s="74">
        <f t="shared" si="0"/>
        <v>83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254</v>
      </c>
      <c r="AB22" s="75"/>
      <c r="AC22" s="75"/>
      <c r="AD22" s="76"/>
      <c r="AE22" s="74">
        <v>272</v>
      </c>
      <c r="AF22" s="75"/>
      <c r="AG22" s="75"/>
      <c r="AH22" s="76"/>
      <c r="AI22" s="74">
        <v>326</v>
      </c>
      <c r="AJ22" s="75"/>
      <c r="AK22" s="75"/>
      <c r="AL22" s="76"/>
      <c r="AM22" s="70">
        <f t="shared" si="1"/>
        <v>598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198</v>
      </c>
      <c r="G23" s="75"/>
      <c r="H23" s="76"/>
      <c r="I23" s="74">
        <v>176</v>
      </c>
      <c r="J23" s="75"/>
      <c r="K23" s="76"/>
      <c r="L23" s="74">
        <v>197</v>
      </c>
      <c r="M23" s="75"/>
      <c r="N23" s="76"/>
      <c r="O23" s="74">
        <f t="shared" si="0"/>
        <v>373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23</v>
      </c>
      <c r="AB23" s="75"/>
      <c r="AC23" s="75"/>
      <c r="AD23" s="76"/>
      <c r="AE23" s="74">
        <v>15</v>
      </c>
      <c r="AF23" s="75"/>
      <c r="AG23" s="75"/>
      <c r="AH23" s="76"/>
      <c r="AI23" s="74">
        <v>18</v>
      </c>
      <c r="AJ23" s="75"/>
      <c r="AK23" s="75"/>
      <c r="AL23" s="76"/>
      <c r="AM23" s="70">
        <f t="shared" si="1"/>
        <v>33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230</v>
      </c>
      <c r="G24" s="75"/>
      <c r="H24" s="76"/>
      <c r="I24" s="74">
        <v>257</v>
      </c>
      <c r="J24" s="75"/>
      <c r="K24" s="76"/>
      <c r="L24" s="74">
        <v>246</v>
      </c>
      <c r="M24" s="75"/>
      <c r="N24" s="76"/>
      <c r="O24" s="74">
        <f t="shared" si="0"/>
        <v>503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160</v>
      </c>
      <c r="AB24" s="75"/>
      <c r="AC24" s="75"/>
      <c r="AD24" s="76"/>
      <c r="AE24" s="74">
        <v>156</v>
      </c>
      <c r="AF24" s="75"/>
      <c r="AG24" s="75"/>
      <c r="AH24" s="76"/>
      <c r="AI24" s="74">
        <v>154</v>
      </c>
      <c r="AJ24" s="75"/>
      <c r="AK24" s="75"/>
      <c r="AL24" s="76"/>
      <c r="AM24" s="70">
        <f t="shared" si="1"/>
        <v>310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202</v>
      </c>
      <c r="G25" s="75"/>
      <c r="H25" s="76"/>
      <c r="I25" s="74">
        <v>187</v>
      </c>
      <c r="J25" s="75"/>
      <c r="K25" s="76"/>
      <c r="L25" s="74">
        <v>210</v>
      </c>
      <c r="M25" s="75"/>
      <c r="N25" s="76"/>
      <c r="O25" s="74">
        <f t="shared" si="0"/>
        <v>397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243</v>
      </c>
      <c r="AB25" s="75"/>
      <c r="AC25" s="75"/>
      <c r="AD25" s="76"/>
      <c r="AE25" s="74">
        <v>194</v>
      </c>
      <c r="AF25" s="75"/>
      <c r="AG25" s="75"/>
      <c r="AH25" s="76"/>
      <c r="AI25" s="74">
        <v>212</v>
      </c>
      <c r="AJ25" s="75"/>
      <c r="AK25" s="75"/>
      <c r="AL25" s="76"/>
      <c r="AM25" s="70">
        <f t="shared" si="1"/>
        <v>406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178</v>
      </c>
      <c r="G26" s="75"/>
      <c r="H26" s="76"/>
      <c r="I26" s="74">
        <v>168</v>
      </c>
      <c r="J26" s="75"/>
      <c r="K26" s="76"/>
      <c r="L26" s="74">
        <v>213</v>
      </c>
      <c r="M26" s="75"/>
      <c r="N26" s="76"/>
      <c r="O26" s="74">
        <f t="shared" si="0"/>
        <v>381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163</v>
      </c>
      <c r="AB26" s="75"/>
      <c r="AC26" s="75"/>
      <c r="AD26" s="76"/>
      <c r="AE26" s="74">
        <v>150</v>
      </c>
      <c r="AF26" s="75"/>
      <c r="AG26" s="75"/>
      <c r="AH26" s="76"/>
      <c r="AI26" s="74">
        <v>167</v>
      </c>
      <c r="AJ26" s="75"/>
      <c r="AK26" s="75"/>
      <c r="AL26" s="76"/>
      <c r="AM26" s="70">
        <f t="shared" si="1"/>
        <v>317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143</v>
      </c>
      <c r="G27" s="75"/>
      <c r="H27" s="76"/>
      <c r="I27" s="74">
        <v>141</v>
      </c>
      <c r="J27" s="75"/>
      <c r="K27" s="76"/>
      <c r="L27" s="74">
        <v>167</v>
      </c>
      <c r="M27" s="75"/>
      <c r="N27" s="76"/>
      <c r="O27" s="74">
        <f t="shared" si="0"/>
        <v>308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199</v>
      </c>
      <c r="AB27" s="75"/>
      <c r="AC27" s="75"/>
      <c r="AD27" s="76"/>
      <c r="AE27" s="74">
        <v>173</v>
      </c>
      <c r="AF27" s="75"/>
      <c r="AG27" s="75"/>
      <c r="AH27" s="76"/>
      <c r="AI27" s="74">
        <v>144</v>
      </c>
      <c r="AJ27" s="75"/>
      <c r="AK27" s="75"/>
      <c r="AL27" s="76"/>
      <c r="AM27" s="70">
        <f t="shared" si="1"/>
        <v>317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63</v>
      </c>
      <c r="G28" s="75"/>
      <c r="H28" s="76"/>
      <c r="I28" s="74">
        <v>57</v>
      </c>
      <c r="J28" s="75"/>
      <c r="K28" s="76"/>
      <c r="L28" s="74">
        <v>71</v>
      </c>
      <c r="M28" s="75"/>
      <c r="N28" s="76"/>
      <c r="O28" s="74">
        <f t="shared" si="0"/>
        <v>128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231</v>
      </c>
      <c r="AB28" s="75"/>
      <c r="AC28" s="75"/>
      <c r="AD28" s="76"/>
      <c r="AE28" s="74">
        <v>202</v>
      </c>
      <c r="AF28" s="75"/>
      <c r="AG28" s="75"/>
      <c r="AH28" s="76"/>
      <c r="AI28" s="74">
        <v>234</v>
      </c>
      <c r="AJ28" s="75"/>
      <c r="AK28" s="75"/>
      <c r="AL28" s="76"/>
      <c r="AM28" s="70">
        <f t="shared" si="1"/>
        <v>436</v>
      </c>
      <c r="AN28" s="70"/>
      <c r="AO28" s="70"/>
      <c r="AP28" s="70"/>
      <c r="AR28" s="37"/>
      <c r="AS28" s="37" t="s">
        <v>49</v>
      </c>
      <c r="AT28" s="37" t="s">
        <v>50</v>
      </c>
      <c r="AU28" s="37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84</v>
      </c>
      <c r="G29" s="75"/>
      <c r="H29" s="76"/>
      <c r="I29" s="74">
        <v>79</v>
      </c>
      <c r="J29" s="75"/>
      <c r="K29" s="76"/>
      <c r="L29" s="74">
        <v>101</v>
      </c>
      <c r="M29" s="75"/>
      <c r="N29" s="76"/>
      <c r="O29" s="74">
        <f t="shared" si="0"/>
        <v>180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224</v>
      </c>
      <c r="AB29" s="75"/>
      <c r="AC29" s="75"/>
      <c r="AD29" s="76"/>
      <c r="AE29" s="74">
        <v>249</v>
      </c>
      <c r="AF29" s="75"/>
      <c r="AG29" s="75"/>
      <c r="AH29" s="76"/>
      <c r="AI29" s="74">
        <v>187</v>
      </c>
      <c r="AJ29" s="75"/>
      <c r="AK29" s="75"/>
      <c r="AL29" s="76"/>
      <c r="AM29" s="70">
        <f t="shared" si="1"/>
        <v>436</v>
      </c>
      <c r="AN29" s="70"/>
      <c r="AO29" s="70"/>
      <c r="AP29" s="70"/>
      <c r="AR29" s="37" t="s">
        <v>1</v>
      </c>
      <c r="AS29" s="5">
        <f>AE31</f>
        <v>12767</v>
      </c>
      <c r="AT29" s="5">
        <v>4307</v>
      </c>
      <c r="AU29" s="6">
        <f>IF(OR(AS29=0,AT29=0),"",ROUNDDOWN(AT29/AS29,4))</f>
        <v>0.33729999999999999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1497</v>
      </c>
      <c r="G30" s="75"/>
      <c r="H30" s="76"/>
      <c r="I30" s="74">
        <v>1602</v>
      </c>
      <c r="J30" s="75"/>
      <c r="K30" s="76"/>
      <c r="L30" s="74">
        <v>1721</v>
      </c>
      <c r="M30" s="75"/>
      <c r="N30" s="76"/>
      <c r="O30" s="74">
        <f t="shared" si="0"/>
        <v>3323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41</v>
      </c>
      <c r="AB30" s="75"/>
      <c r="AC30" s="75"/>
      <c r="AD30" s="76"/>
      <c r="AE30" s="74">
        <v>44</v>
      </c>
      <c r="AF30" s="75"/>
      <c r="AG30" s="75"/>
      <c r="AH30" s="76"/>
      <c r="AI30" s="74">
        <v>46</v>
      </c>
      <c r="AJ30" s="75"/>
      <c r="AK30" s="75"/>
      <c r="AL30" s="76"/>
      <c r="AM30" s="70">
        <f t="shared" si="1"/>
        <v>90</v>
      </c>
      <c r="AN30" s="70"/>
      <c r="AO30" s="70"/>
      <c r="AP30" s="70"/>
      <c r="AR30" s="37" t="s">
        <v>3</v>
      </c>
      <c r="AS30" s="5">
        <f>AI31</f>
        <v>14047</v>
      </c>
      <c r="AT30" s="5">
        <v>5902</v>
      </c>
      <c r="AU30" s="6">
        <f>IF(OR(AS30=0,AT30=0),"",ROUNDDOWN(AT30/AS30,4))</f>
        <v>0.42009999999999997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554</v>
      </c>
      <c r="G31" s="75"/>
      <c r="H31" s="76"/>
      <c r="I31" s="74">
        <v>599</v>
      </c>
      <c r="J31" s="75"/>
      <c r="K31" s="76"/>
      <c r="L31" s="74">
        <v>652</v>
      </c>
      <c r="M31" s="75"/>
      <c r="N31" s="76"/>
      <c r="O31" s="74">
        <f t="shared" si="0"/>
        <v>1251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12642</v>
      </c>
      <c r="AB31" s="75"/>
      <c r="AC31" s="75"/>
      <c r="AD31" s="76"/>
      <c r="AE31" s="74">
        <f>SUM(I8:K32,AE8:AH30)</f>
        <v>12767</v>
      </c>
      <c r="AF31" s="75"/>
      <c r="AG31" s="75"/>
      <c r="AH31" s="76"/>
      <c r="AI31" s="74">
        <f>SUM(L8:N32,AI8:AL30)</f>
        <v>14047</v>
      </c>
      <c r="AJ31" s="75"/>
      <c r="AK31" s="75"/>
      <c r="AL31" s="76"/>
      <c r="AM31" s="70">
        <f>AE31+AI31</f>
        <v>26814</v>
      </c>
      <c r="AN31" s="70"/>
      <c r="AO31" s="70"/>
      <c r="AP31" s="70"/>
      <c r="AR31" s="37" t="s">
        <v>4</v>
      </c>
      <c r="AS31" s="5">
        <f>AM31</f>
        <v>26814</v>
      </c>
      <c r="AT31" s="5">
        <f>AT29+AT30</f>
        <v>10209</v>
      </c>
      <c r="AU31" s="6">
        <f>IF(OR(AS31=0,AT31=0),"",ROUNDDOWN(AT31/AS31,4))</f>
        <v>0.38069999999999998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457</v>
      </c>
      <c r="G32" s="67"/>
      <c r="H32" s="68"/>
      <c r="I32" s="66">
        <v>446</v>
      </c>
      <c r="J32" s="67"/>
      <c r="K32" s="68"/>
      <c r="L32" s="66">
        <v>495</v>
      </c>
      <c r="M32" s="67"/>
      <c r="N32" s="68"/>
      <c r="O32" s="66">
        <f t="shared" si="0"/>
        <v>941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36" t="s">
        <v>59</v>
      </c>
      <c r="E34" s="77">
        <v>-18</v>
      </c>
      <c r="F34" s="77"/>
      <c r="G34" s="1" t="s">
        <v>2</v>
      </c>
      <c r="L34" s="1" t="s">
        <v>60</v>
      </c>
      <c r="O34" s="60">
        <v>-458</v>
      </c>
      <c r="P34" s="60"/>
      <c r="Q34" s="60"/>
      <c r="R34" s="60"/>
      <c r="S34" s="1" t="s">
        <v>2</v>
      </c>
      <c r="AG34" s="36" t="s">
        <v>61</v>
      </c>
      <c r="AH34" s="61">
        <f>AT31</f>
        <v>10209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36" t="s">
        <v>59</v>
      </c>
      <c r="E36" s="60">
        <v>3</v>
      </c>
      <c r="F36" s="60"/>
      <c r="G36" s="1" t="s">
        <v>62</v>
      </c>
      <c r="L36" s="1" t="s">
        <v>60</v>
      </c>
      <c r="O36" s="60">
        <v>-44</v>
      </c>
      <c r="P36" s="60"/>
      <c r="Q36" s="60"/>
      <c r="R36" s="60"/>
      <c r="S36" s="1" t="s">
        <v>62</v>
      </c>
      <c r="Y36" s="1" t="s">
        <v>69</v>
      </c>
      <c r="AG36" s="36" t="s">
        <v>1</v>
      </c>
      <c r="AH36" s="61">
        <f>AT29</f>
        <v>4307</v>
      </c>
      <c r="AI36" s="61"/>
      <c r="AJ36" s="61"/>
      <c r="AK36" s="61"/>
      <c r="AL36" s="61"/>
      <c r="AM36" s="1" t="s">
        <v>2</v>
      </c>
    </row>
    <row r="37" spans="3:39" ht="6" customHeight="1">
      <c r="AG37" s="36"/>
    </row>
    <row r="38" spans="3:39" ht="18.75" customHeight="1">
      <c r="C38" s="39" t="s">
        <v>65</v>
      </c>
      <c r="AG38" s="36" t="s">
        <v>3</v>
      </c>
      <c r="AH38" s="61">
        <f>AT30</f>
        <v>5902</v>
      </c>
      <c r="AI38" s="61"/>
      <c r="AJ38" s="61"/>
      <c r="AK38" s="61"/>
      <c r="AL38" s="61"/>
      <c r="AM38" s="1" t="s">
        <v>2</v>
      </c>
    </row>
    <row r="39" spans="3:39" ht="6" customHeight="1">
      <c r="AG39" s="36"/>
    </row>
    <row r="40" spans="3:39" ht="18.75" customHeight="1">
      <c r="C40" s="8" t="s">
        <v>66</v>
      </c>
      <c r="AG40" s="36" t="s">
        <v>51</v>
      </c>
      <c r="AH40" s="62">
        <f>IF(OR(AH34=0,AM31=0),"",ROUNDDOWN(AH34/AM31*100,2))</f>
        <v>38.07</v>
      </c>
      <c r="AI40" s="62"/>
      <c r="AJ40" s="62"/>
      <c r="AK40" s="62"/>
      <c r="AL40" s="62"/>
      <c r="AM40" s="1" t="s">
        <v>70</v>
      </c>
    </row>
    <row r="42" spans="3:39" ht="14.25">
      <c r="C42" s="21" t="s">
        <v>74</v>
      </c>
      <c r="D42" s="22"/>
      <c r="E42" s="22"/>
      <c r="F42" s="90">
        <v>12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31</v>
      </c>
      <c r="R42" s="90"/>
      <c r="S42" s="90"/>
      <c r="T42" s="90"/>
      <c r="U42" s="22" t="s">
        <v>2</v>
      </c>
      <c r="V42" s="22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AU42"/>
  <sheetViews>
    <sheetView workbookViewId="0">
      <selection activeCell="I45" sqref="I4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0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41"/>
      <c r="H3" s="41"/>
      <c r="I3" s="61" t="s">
        <v>1</v>
      </c>
      <c r="J3" s="61"/>
      <c r="K3" s="61"/>
      <c r="L3" s="61">
        <v>13438</v>
      </c>
      <c r="M3" s="61"/>
      <c r="N3" s="61"/>
      <c r="O3" s="93" t="s">
        <v>2</v>
      </c>
      <c r="P3" s="93"/>
      <c r="Q3" s="93" t="s">
        <v>3</v>
      </c>
      <c r="R3" s="93"/>
      <c r="S3" s="61">
        <v>15206</v>
      </c>
      <c r="T3" s="61"/>
      <c r="U3" s="61"/>
      <c r="V3" s="61"/>
      <c r="W3" s="93" t="s">
        <v>2</v>
      </c>
      <c r="X3" s="93"/>
      <c r="Y3" s="40" t="s">
        <v>4</v>
      </c>
      <c r="Z3" s="61">
        <v>28644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40"/>
      <c r="H4" s="7"/>
      <c r="I4" s="61" t="s">
        <v>62</v>
      </c>
      <c r="J4" s="61"/>
      <c r="K4" s="61"/>
      <c r="L4" s="61">
        <v>11525</v>
      </c>
      <c r="M4" s="61"/>
      <c r="N4" s="61"/>
      <c r="O4" s="42"/>
      <c r="P4" s="42"/>
      <c r="Q4" s="93" t="s">
        <v>63</v>
      </c>
      <c r="R4" s="93"/>
      <c r="S4" s="93"/>
      <c r="T4" s="94">
        <v>118.3</v>
      </c>
      <c r="U4" s="94"/>
      <c r="V4" s="94"/>
      <c r="W4" s="94"/>
      <c r="X4" s="42" t="s">
        <v>68</v>
      </c>
      <c r="Y4" s="42"/>
      <c r="Z4" s="42"/>
      <c r="AF4" s="4"/>
      <c r="AH4" s="40"/>
      <c r="AK4" s="41"/>
      <c r="AL4" s="40"/>
      <c r="AM4" s="42"/>
      <c r="AP4" s="41"/>
    </row>
    <row r="5" spans="2:44" ht="18.75" customHeight="1">
      <c r="Z5" s="40"/>
      <c r="AA5" s="40"/>
      <c r="AB5" s="40"/>
      <c r="AC5" s="40"/>
      <c r="AD5" s="61" t="s">
        <v>89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1739</v>
      </c>
      <c r="G8" s="85"/>
      <c r="H8" s="86"/>
      <c r="I8" s="84">
        <v>1859</v>
      </c>
      <c r="J8" s="85"/>
      <c r="K8" s="86"/>
      <c r="L8" s="84">
        <v>2053</v>
      </c>
      <c r="M8" s="85"/>
      <c r="N8" s="86"/>
      <c r="O8" s="84">
        <f t="shared" ref="O8:O32" si="0">I8+L8</f>
        <v>3912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488</v>
      </c>
      <c r="AB8" s="85"/>
      <c r="AC8" s="85"/>
      <c r="AD8" s="85"/>
      <c r="AE8" s="84">
        <v>552</v>
      </c>
      <c r="AF8" s="85"/>
      <c r="AG8" s="85"/>
      <c r="AH8" s="86"/>
      <c r="AI8" s="85">
        <v>598</v>
      </c>
      <c r="AJ8" s="85"/>
      <c r="AK8" s="85"/>
      <c r="AL8" s="86"/>
      <c r="AM8" s="83">
        <f t="shared" ref="AM8:AM30" si="1">AE8+AI8</f>
        <v>1150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104</v>
      </c>
      <c r="G9" s="75"/>
      <c r="H9" s="76"/>
      <c r="I9" s="74">
        <v>94</v>
      </c>
      <c r="J9" s="75"/>
      <c r="K9" s="76"/>
      <c r="L9" s="74">
        <v>77</v>
      </c>
      <c r="M9" s="75"/>
      <c r="N9" s="76"/>
      <c r="O9" s="74">
        <f t="shared" si="0"/>
        <v>171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62</v>
      </c>
      <c r="AF9" s="75"/>
      <c r="AG9" s="75"/>
      <c r="AH9" s="76"/>
      <c r="AI9" s="75">
        <v>73</v>
      </c>
      <c r="AJ9" s="75"/>
      <c r="AK9" s="75"/>
      <c r="AL9" s="76"/>
      <c r="AM9" s="70">
        <f t="shared" si="1"/>
        <v>135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231</v>
      </c>
      <c r="G10" s="75"/>
      <c r="H10" s="76"/>
      <c r="I10" s="74">
        <v>215</v>
      </c>
      <c r="J10" s="75"/>
      <c r="K10" s="76"/>
      <c r="L10" s="74">
        <v>229</v>
      </c>
      <c r="M10" s="75"/>
      <c r="N10" s="76"/>
      <c r="O10" s="74">
        <f t="shared" si="0"/>
        <v>444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284</v>
      </c>
      <c r="AB10" s="75"/>
      <c r="AC10" s="75"/>
      <c r="AD10" s="76"/>
      <c r="AE10" s="74">
        <v>303</v>
      </c>
      <c r="AF10" s="75"/>
      <c r="AG10" s="75"/>
      <c r="AH10" s="76"/>
      <c r="AI10" s="75">
        <v>330</v>
      </c>
      <c r="AJ10" s="75"/>
      <c r="AK10" s="75"/>
      <c r="AL10" s="76"/>
      <c r="AM10" s="70">
        <f t="shared" si="1"/>
        <v>633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110</v>
      </c>
      <c r="G11" s="75"/>
      <c r="H11" s="76"/>
      <c r="I11" s="74">
        <v>106</v>
      </c>
      <c r="J11" s="75"/>
      <c r="K11" s="76"/>
      <c r="L11" s="74">
        <v>123</v>
      </c>
      <c r="M11" s="75"/>
      <c r="N11" s="76"/>
      <c r="O11" s="74">
        <f t="shared" si="0"/>
        <v>229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441</v>
      </c>
      <c r="AB11" s="75"/>
      <c r="AC11" s="75"/>
      <c r="AD11" s="76"/>
      <c r="AE11" s="74">
        <v>483</v>
      </c>
      <c r="AF11" s="75"/>
      <c r="AG11" s="75"/>
      <c r="AH11" s="76"/>
      <c r="AI11" s="75">
        <v>551</v>
      </c>
      <c r="AJ11" s="75"/>
      <c r="AK11" s="75"/>
      <c r="AL11" s="76"/>
      <c r="AM11" s="70">
        <f t="shared" si="1"/>
        <v>1034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143</v>
      </c>
      <c r="G12" s="75"/>
      <c r="H12" s="76"/>
      <c r="I12" s="74">
        <v>154</v>
      </c>
      <c r="J12" s="75"/>
      <c r="K12" s="76"/>
      <c r="L12" s="74">
        <v>155</v>
      </c>
      <c r="M12" s="75"/>
      <c r="N12" s="76"/>
      <c r="O12" s="74">
        <f t="shared" si="0"/>
        <v>309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175</v>
      </c>
      <c r="AB12" s="75"/>
      <c r="AC12" s="75"/>
      <c r="AD12" s="76"/>
      <c r="AE12" s="74">
        <v>177</v>
      </c>
      <c r="AF12" s="75"/>
      <c r="AG12" s="75"/>
      <c r="AH12" s="76"/>
      <c r="AI12" s="75">
        <v>202</v>
      </c>
      <c r="AJ12" s="75"/>
      <c r="AK12" s="75"/>
      <c r="AL12" s="76"/>
      <c r="AM12" s="70">
        <f t="shared" si="1"/>
        <v>379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81</v>
      </c>
      <c r="G13" s="75"/>
      <c r="H13" s="76"/>
      <c r="I13" s="74">
        <v>78</v>
      </c>
      <c r="J13" s="75"/>
      <c r="K13" s="76"/>
      <c r="L13" s="74">
        <v>86</v>
      </c>
      <c r="M13" s="75"/>
      <c r="N13" s="76"/>
      <c r="O13" s="74">
        <f t="shared" si="0"/>
        <v>164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136</v>
      </c>
      <c r="AB13" s="75"/>
      <c r="AC13" s="75"/>
      <c r="AD13" s="76"/>
      <c r="AE13" s="74">
        <v>140</v>
      </c>
      <c r="AF13" s="75"/>
      <c r="AG13" s="75"/>
      <c r="AH13" s="76"/>
      <c r="AI13" s="75">
        <v>140</v>
      </c>
      <c r="AJ13" s="75"/>
      <c r="AK13" s="75"/>
      <c r="AL13" s="76"/>
      <c r="AM13" s="70">
        <f t="shared" si="1"/>
        <v>280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1450</v>
      </c>
      <c r="AB14" s="75"/>
      <c r="AC14" s="75"/>
      <c r="AD14" s="76"/>
      <c r="AE14" s="74">
        <v>1449</v>
      </c>
      <c r="AF14" s="75"/>
      <c r="AG14" s="75"/>
      <c r="AH14" s="76"/>
      <c r="AI14" s="75">
        <v>1612</v>
      </c>
      <c r="AJ14" s="75"/>
      <c r="AK14" s="75"/>
      <c r="AL14" s="76"/>
      <c r="AM14" s="70">
        <f t="shared" si="1"/>
        <v>3061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252</v>
      </c>
      <c r="G15" s="75"/>
      <c r="H15" s="76"/>
      <c r="I15" s="74">
        <v>265</v>
      </c>
      <c r="J15" s="75"/>
      <c r="K15" s="76"/>
      <c r="L15" s="74">
        <v>308</v>
      </c>
      <c r="M15" s="75"/>
      <c r="N15" s="76"/>
      <c r="O15" s="74">
        <f t="shared" si="0"/>
        <v>573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3</v>
      </c>
      <c r="AF15" s="75"/>
      <c r="AG15" s="75"/>
      <c r="AH15" s="76"/>
      <c r="AI15" s="75">
        <v>10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241</v>
      </c>
      <c r="G16" s="75"/>
      <c r="H16" s="76"/>
      <c r="I16" s="74">
        <v>228</v>
      </c>
      <c r="J16" s="75"/>
      <c r="K16" s="76"/>
      <c r="L16" s="74">
        <v>259</v>
      </c>
      <c r="M16" s="75"/>
      <c r="N16" s="76"/>
      <c r="O16" s="74">
        <f t="shared" si="0"/>
        <v>487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59</v>
      </c>
      <c r="AB16" s="75"/>
      <c r="AC16" s="75"/>
      <c r="AD16" s="76"/>
      <c r="AE16" s="74">
        <v>46</v>
      </c>
      <c r="AF16" s="75"/>
      <c r="AG16" s="75"/>
      <c r="AH16" s="76"/>
      <c r="AI16" s="75">
        <v>59</v>
      </c>
      <c r="AJ16" s="75"/>
      <c r="AK16" s="75"/>
      <c r="AL16" s="76"/>
      <c r="AM16" s="70">
        <f t="shared" si="1"/>
        <v>105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105</v>
      </c>
      <c r="G17" s="75"/>
      <c r="H17" s="76"/>
      <c r="I17" s="74">
        <v>144</v>
      </c>
      <c r="J17" s="75"/>
      <c r="K17" s="76"/>
      <c r="L17" s="74">
        <v>173</v>
      </c>
      <c r="M17" s="75"/>
      <c r="N17" s="76"/>
      <c r="O17" s="74">
        <f t="shared" si="0"/>
        <v>317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275</v>
      </c>
      <c r="AB17" s="75"/>
      <c r="AC17" s="75"/>
      <c r="AD17" s="76"/>
      <c r="AE17" s="74">
        <v>236</v>
      </c>
      <c r="AF17" s="75"/>
      <c r="AG17" s="75"/>
      <c r="AH17" s="76"/>
      <c r="AI17" s="75">
        <v>293</v>
      </c>
      <c r="AJ17" s="75"/>
      <c r="AK17" s="75"/>
      <c r="AL17" s="76"/>
      <c r="AM17" s="70">
        <f t="shared" si="1"/>
        <v>529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148</v>
      </c>
      <c r="G18" s="75"/>
      <c r="H18" s="76"/>
      <c r="I18" s="74">
        <v>171</v>
      </c>
      <c r="J18" s="75"/>
      <c r="K18" s="76"/>
      <c r="L18" s="74">
        <v>195</v>
      </c>
      <c r="M18" s="75"/>
      <c r="N18" s="76"/>
      <c r="O18" s="74">
        <f t="shared" si="0"/>
        <v>366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250</v>
      </c>
      <c r="AB18" s="75"/>
      <c r="AC18" s="75"/>
      <c r="AD18" s="76"/>
      <c r="AE18" s="74">
        <v>207</v>
      </c>
      <c r="AF18" s="75"/>
      <c r="AG18" s="75"/>
      <c r="AH18" s="76"/>
      <c r="AI18" s="75">
        <v>215</v>
      </c>
      <c r="AJ18" s="75"/>
      <c r="AK18" s="75"/>
      <c r="AL18" s="76"/>
      <c r="AM18" s="70">
        <f t="shared" si="1"/>
        <v>422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167</v>
      </c>
      <c r="G19" s="75"/>
      <c r="H19" s="76"/>
      <c r="I19" s="74">
        <v>153</v>
      </c>
      <c r="J19" s="75"/>
      <c r="K19" s="76"/>
      <c r="L19" s="74">
        <v>178</v>
      </c>
      <c r="M19" s="75"/>
      <c r="N19" s="76"/>
      <c r="O19" s="74">
        <f t="shared" si="0"/>
        <v>331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77</v>
      </c>
      <c r="AB19" s="75"/>
      <c r="AC19" s="75"/>
      <c r="AD19" s="76"/>
      <c r="AE19" s="74">
        <v>55</v>
      </c>
      <c r="AF19" s="75"/>
      <c r="AG19" s="75"/>
      <c r="AH19" s="76"/>
      <c r="AI19" s="75">
        <v>71</v>
      </c>
      <c r="AJ19" s="75"/>
      <c r="AK19" s="75"/>
      <c r="AL19" s="76"/>
      <c r="AM19" s="70">
        <f t="shared" si="1"/>
        <v>126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82</v>
      </c>
      <c r="G20" s="75"/>
      <c r="H20" s="76"/>
      <c r="I20" s="74">
        <v>80</v>
      </c>
      <c r="J20" s="75"/>
      <c r="K20" s="76"/>
      <c r="L20" s="74">
        <v>78</v>
      </c>
      <c r="M20" s="75"/>
      <c r="N20" s="76"/>
      <c r="O20" s="74">
        <f t="shared" si="0"/>
        <v>158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126</v>
      </c>
      <c r="AB20" s="75"/>
      <c r="AC20" s="75"/>
      <c r="AD20" s="76"/>
      <c r="AE20" s="74">
        <v>112</v>
      </c>
      <c r="AF20" s="75"/>
      <c r="AG20" s="75"/>
      <c r="AH20" s="76"/>
      <c r="AI20" s="75">
        <v>143</v>
      </c>
      <c r="AJ20" s="75"/>
      <c r="AK20" s="75"/>
      <c r="AL20" s="76"/>
      <c r="AM20" s="70">
        <f t="shared" si="1"/>
        <v>255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73</v>
      </c>
      <c r="G21" s="75"/>
      <c r="H21" s="76"/>
      <c r="I21" s="74">
        <v>49</v>
      </c>
      <c r="J21" s="75"/>
      <c r="K21" s="76"/>
      <c r="L21" s="74">
        <v>68</v>
      </c>
      <c r="M21" s="75"/>
      <c r="N21" s="76"/>
      <c r="O21" s="74">
        <f t="shared" si="0"/>
        <v>117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132</v>
      </c>
      <c r="AB21" s="75"/>
      <c r="AC21" s="75"/>
      <c r="AD21" s="76"/>
      <c r="AE21" s="74">
        <v>124</v>
      </c>
      <c r="AF21" s="75"/>
      <c r="AG21" s="75"/>
      <c r="AH21" s="76"/>
      <c r="AI21" s="75">
        <v>139</v>
      </c>
      <c r="AJ21" s="75"/>
      <c r="AK21" s="75"/>
      <c r="AL21" s="76"/>
      <c r="AM21" s="70">
        <f t="shared" si="1"/>
        <v>263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42</v>
      </c>
      <c r="G22" s="75"/>
      <c r="H22" s="76"/>
      <c r="I22" s="74">
        <v>41</v>
      </c>
      <c r="J22" s="75"/>
      <c r="K22" s="76"/>
      <c r="L22" s="74">
        <v>42</v>
      </c>
      <c r="M22" s="75"/>
      <c r="N22" s="76"/>
      <c r="O22" s="74">
        <f t="shared" si="0"/>
        <v>83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252</v>
      </c>
      <c r="AB22" s="75"/>
      <c r="AC22" s="75"/>
      <c r="AD22" s="76"/>
      <c r="AE22" s="74">
        <v>269</v>
      </c>
      <c r="AF22" s="75"/>
      <c r="AG22" s="75"/>
      <c r="AH22" s="76"/>
      <c r="AI22" s="75">
        <v>323</v>
      </c>
      <c r="AJ22" s="75"/>
      <c r="AK22" s="75"/>
      <c r="AL22" s="76"/>
      <c r="AM22" s="70">
        <f t="shared" si="1"/>
        <v>592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198</v>
      </c>
      <c r="G23" s="75"/>
      <c r="H23" s="76"/>
      <c r="I23" s="74">
        <v>174</v>
      </c>
      <c r="J23" s="75"/>
      <c r="K23" s="76"/>
      <c r="L23" s="74">
        <v>197</v>
      </c>
      <c r="M23" s="75"/>
      <c r="N23" s="76"/>
      <c r="O23" s="74">
        <f t="shared" si="0"/>
        <v>371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22</v>
      </c>
      <c r="AB23" s="75"/>
      <c r="AC23" s="75"/>
      <c r="AD23" s="76"/>
      <c r="AE23" s="74">
        <v>14</v>
      </c>
      <c r="AF23" s="75"/>
      <c r="AG23" s="75"/>
      <c r="AH23" s="76"/>
      <c r="AI23" s="75">
        <v>18</v>
      </c>
      <c r="AJ23" s="75"/>
      <c r="AK23" s="75"/>
      <c r="AL23" s="76"/>
      <c r="AM23" s="70">
        <f t="shared" si="1"/>
        <v>32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230</v>
      </c>
      <c r="G24" s="75"/>
      <c r="H24" s="76"/>
      <c r="I24" s="74">
        <v>256</v>
      </c>
      <c r="J24" s="75"/>
      <c r="K24" s="76"/>
      <c r="L24" s="74">
        <v>246</v>
      </c>
      <c r="M24" s="75"/>
      <c r="N24" s="76"/>
      <c r="O24" s="74">
        <f t="shared" si="0"/>
        <v>502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162</v>
      </c>
      <c r="AB24" s="75"/>
      <c r="AC24" s="75"/>
      <c r="AD24" s="76"/>
      <c r="AE24" s="74">
        <v>157</v>
      </c>
      <c r="AF24" s="75"/>
      <c r="AG24" s="75"/>
      <c r="AH24" s="76"/>
      <c r="AI24" s="75">
        <v>155</v>
      </c>
      <c r="AJ24" s="75"/>
      <c r="AK24" s="75"/>
      <c r="AL24" s="76"/>
      <c r="AM24" s="70">
        <f t="shared" si="1"/>
        <v>312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201</v>
      </c>
      <c r="G25" s="75"/>
      <c r="H25" s="76"/>
      <c r="I25" s="74">
        <v>187</v>
      </c>
      <c r="J25" s="75"/>
      <c r="K25" s="76"/>
      <c r="L25" s="74">
        <v>209</v>
      </c>
      <c r="M25" s="75"/>
      <c r="N25" s="76"/>
      <c r="O25" s="74">
        <f t="shared" si="0"/>
        <v>396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244</v>
      </c>
      <c r="AB25" s="75"/>
      <c r="AC25" s="75"/>
      <c r="AD25" s="76"/>
      <c r="AE25" s="74">
        <v>195</v>
      </c>
      <c r="AF25" s="75"/>
      <c r="AG25" s="75"/>
      <c r="AH25" s="76"/>
      <c r="AI25" s="75">
        <v>211</v>
      </c>
      <c r="AJ25" s="75"/>
      <c r="AK25" s="75"/>
      <c r="AL25" s="76"/>
      <c r="AM25" s="70">
        <f t="shared" si="1"/>
        <v>406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179</v>
      </c>
      <c r="G26" s="75"/>
      <c r="H26" s="76"/>
      <c r="I26" s="74">
        <v>168</v>
      </c>
      <c r="J26" s="75"/>
      <c r="K26" s="76"/>
      <c r="L26" s="74">
        <v>213</v>
      </c>
      <c r="M26" s="75"/>
      <c r="N26" s="76"/>
      <c r="O26" s="74">
        <f t="shared" si="0"/>
        <v>381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163</v>
      </c>
      <c r="AB26" s="75"/>
      <c r="AC26" s="75"/>
      <c r="AD26" s="76"/>
      <c r="AE26" s="74">
        <v>149</v>
      </c>
      <c r="AF26" s="75"/>
      <c r="AG26" s="75"/>
      <c r="AH26" s="76"/>
      <c r="AI26" s="75">
        <v>167</v>
      </c>
      <c r="AJ26" s="75"/>
      <c r="AK26" s="75"/>
      <c r="AL26" s="76"/>
      <c r="AM26" s="70">
        <f t="shared" si="1"/>
        <v>316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143</v>
      </c>
      <c r="G27" s="75"/>
      <c r="H27" s="76"/>
      <c r="I27" s="74">
        <v>141</v>
      </c>
      <c r="J27" s="75"/>
      <c r="K27" s="76"/>
      <c r="L27" s="74">
        <v>167</v>
      </c>
      <c r="M27" s="75"/>
      <c r="N27" s="76"/>
      <c r="O27" s="74">
        <f t="shared" si="0"/>
        <v>308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197</v>
      </c>
      <c r="AB27" s="75"/>
      <c r="AC27" s="75"/>
      <c r="AD27" s="76"/>
      <c r="AE27" s="74">
        <v>170</v>
      </c>
      <c r="AF27" s="75"/>
      <c r="AG27" s="75"/>
      <c r="AH27" s="76"/>
      <c r="AI27" s="75">
        <v>144</v>
      </c>
      <c r="AJ27" s="75"/>
      <c r="AK27" s="75"/>
      <c r="AL27" s="76"/>
      <c r="AM27" s="70">
        <f t="shared" si="1"/>
        <v>314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63</v>
      </c>
      <c r="G28" s="75"/>
      <c r="H28" s="76"/>
      <c r="I28" s="74">
        <v>57</v>
      </c>
      <c r="J28" s="75"/>
      <c r="K28" s="76"/>
      <c r="L28" s="74">
        <v>71</v>
      </c>
      <c r="M28" s="75"/>
      <c r="N28" s="76"/>
      <c r="O28" s="74">
        <f t="shared" si="0"/>
        <v>128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231</v>
      </c>
      <c r="AB28" s="75"/>
      <c r="AC28" s="75"/>
      <c r="AD28" s="76"/>
      <c r="AE28" s="74">
        <v>203</v>
      </c>
      <c r="AF28" s="75"/>
      <c r="AG28" s="75"/>
      <c r="AH28" s="76"/>
      <c r="AI28" s="75">
        <v>234</v>
      </c>
      <c r="AJ28" s="75"/>
      <c r="AK28" s="75"/>
      <c r="AL28" s="76"/>
      <c r="AM28" s="70">
        <f t="shared" si="1"/>
        <v>437</v>
      </c>
      <c r="AN28" s="70"/>
      <c r="AO28" s="70"/>
      <c r="AP28" s="70"/>
      <c r="AR28" s="43"/>
      <c r="AS28" s="43" t="s">
        <v>49</v>
      </c>
      <c r="AT28" s="43" t="s">
        <v>50</v>
      </c>
      <c r="AU28" s="43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84</v>
      </c>
      <c r="G29" s="75"/>
      <c r="H29" s="76"/>
      <c r="I29" s="74">
        <v>79</v>
      </c>
      <c r="J29" s="75"/>
      <c r="K29" s="76"/>
      <c r="L29" s="74">
        <v>101</v>
      </c>
      <c r="M29" s="75"/>
      <c r="N29" s="76"/>
      <c r="O29" s="74">
        <f t="shared" si="0"/>
        <v>180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225</v>
      </c>
      <c r="AB29" s="75"/>
      <c r="AC29" s="75"/>
      <c r="AD29" s="76"/>
      <c r="AE29" s="74">
        <v>251</v>
      </c>
      <c r="AF29" s="75"/>
      <c r="AG29" s="75"/>
      <c r="AH29" s="76"/>
      <c r="AI29" s="75">
        <v>185</v>
      </c>
      <c r="AJ29" s="75"/>
      <c r="AK29" s="75"/>
      <c r="AL29" s="76"/>
      <c r="AM29" s="70">
        <f t="shared" si="1"/>
        <v>436</v>
      </c>
      <c r="AN29" s="70"/>
      <c r="AO29" s="70"/>
      <c r="AP29" s="70"/>
      <c r="AR29" s="43" t="s">
        <v>1</v>
      </c>
      <c r="AS29" s="5">
        <f>AE31</f>
        <v>12759</v>
      </c>
      <c r="AT29" s="5">
        <v>4315</v>
      </c>
      <c r="AU29" s="6">
        <f>IF(OR(AS29=0,AT29=0),"",ROUNDDOWN(AT29/AS29,4))</f>
        <v>0.33810000000000001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1504</v>
      </c>
      <c r="G30" s="75"/>
      <c r="H30" s="76"/>
      <c r="I30" s="74">
        <v>1607</v>
      </c>
      <c r="J30" s="75"/>
      <c r="K30" s="76"/>
      <c r="L30" s="74">
        <v>1727</v>
      </c>
      <c r="M30" s="75"/>
      <c r="N30" s="76"/>
      <c r="O30" s="74">
        <f t="shared" si="0"/>
        <v>3334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41</v>
      </c>
      <c r="AB30" s="75"/>
      <c r="AC30" s="75"/>
      <c r="AD30" s="76"/>
      <c r="AE30" s="74">
        <v>44</v>
      </c>
      <c r="AF30" s="75"/>
      <c r="AG30" s="75"/>
      <c r="AH30" s="76"/>
      <c r="AI30" s="75">
        <v>46</v>
      </c>
      <c r="AJ30" s="75"/>
      <c r="AK30" s="75"/>
      <c r="AL30" s="76"/>
      <c r="AM30" s="70">
        <f t="shared" si="1"/>
        <v>90</v>
      </c>
      <c r="AN30" s="70"/>
      <c r="AO30" s="70"/>
      <c r="AP30" s="70"/>
      <c r="AR30" s="43" t="s">
        <v>3</v>
      </c>
      <c r="AS30" s="5">
        <f>AI31</f>
        <v>14025</v>
      </c>
      <c r="AT30" s="5">
        <v>5894</v>
      </c>
      <c r="AU30" s="6">
        <f>IF(OR(AS30=0,AT30=0),"",ROUNDDOWN(AT30/AS30,4))</f>
        <v>0.42020000000000002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555</v>
      </c>
      <c r="G31" s="75"/>
      <c r="H31" s="76"/>
      <c r="I31" s="74">
        <v>599</v>
      </c>
      <c r="J31" s="75"/>
      <c r="K31" s="76"/>
      <c r="L31" s="74">
        <v>651</v>
      </c>
      <c r="M31" s="75"/>
      <c r="N31" s="76"/>
      <c r="O31" s="74">
        <f t="shared" si="0"/>
        <v>1250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12638</v>
      </c>
      <c r="AB31" s="75"/>
      <c r="AC31" s="75"/>
      <c r="AD31" s="76"/>
      <c r="AE31" s="74">
        <f>SUM(I8:K32,AE8:AH30)</f>
        <v>12759</v>
      </c>
      <c r="AF31" s="75"/>
      <c r="AG31" s="75"/>
      <c r="AH31" s="76"/>
      <c r="AI31" s="74">
        <f>SUM(L8:N32,AI8:AL30)</f>
        <v>14025</v>
      </c>
      <c r="AJ31" s="75"/>
      <c r="AK31" s="75"/>
      <c r="AL31" s="76"/>
      <c r="AM31" s="70">
        <f>AE31+AI31</f>
        <v>26784</v>
      </c>
      <c r="AN31" s="70"/>
      <c r="AO31" s="70"/>
      <c r="AP31" s="70"/>
      <c r="AR31" s="43" t="s">
        <v>4</v>
      </c>
      <c r="AS31" s="5">
        <f>AM31</f>
        <v>26784</v>
      </c>
      <c r="AT31" s="5">
        <f>AT29+AT30</f>
        <v>10209</v>
      </c>
      <c r="AU31" s="6">
        <f>IF(OR(AS31=0,AT31=0),"",ROUNDDOWN(AT31/AS31,4))</f>
        <v>0.38109999999999999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458</v>
      </c>
      <c r="G32" s="67"/>
      <c r="H32" s="68"/>
      <c r="I32" s="66">
        <v>446</v>
      </c>
      <c r="J32" s="67"/>
      <c r="K32" s="68"/>
      <c r="L32" s="66">
        <v>494</v>
      </c>
      <c r="M32" s="67"/>
      <c r="N32" s="68"/>
      <c r="O32" s="66">
        <f t="shared" si="0"/>
        <v>940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41" t="s">
        <v>59</v>
      </c>
      <c r="E34" s="77">
        <v>-30</v>
      </c>
      <c r="F34" s="77"/>
      <c r="G34" s="1" t="s">
        <v>2</v>
      </c>
      <c r="L34" s="1" t="s">
        <v>60</v>
      </c>
      <c r="O34" s="60">
        <v>-475</v>
      </c>
      <c r="P34" s="60"/>
      <c r="Q34" s="60"/>
      <c r="R34" s="60"/>
      <c r="S34" s="1" t="s">
        <v>2</v>
      </c>
      <c r="AG34" s="41" t="s">
        <v>61</v>
      </c>
      <c r="AH34" s="61">
        <f>AT31</f>
        <v>10209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41" t="s">
        <v>59</v>
      </c>
      <c r="E36" s="60">
        <v>-4</v>
      </c>
      <c r="F36" s="60"/>
      <c r="G36" s="1" t="s">
        <v>62</v>
      </c>
      <c r="L36" s="1" t="s">
        <v>60</v>
      </c>
      <c r="O36" s="60">
        <v>-35</v>
      </c>
      <c r="P36" s="60"/>
      <c r="Q36" s="60"/>
      <c r="R36" s="60"/>
      <c r="S36" s="1" t="s">
        <v>62</v>
      </c>
      <c r="Y36" s="1" t="s">
        <v>69</v>
      </c>
      <c r="AG36" s="41" t="s">
        <v>1</v>
      </c>
      <c r="AH36" s="61">
        <f>AT29</f>
        <v>4315</v>
      </c>
      <c r="AI36" s="61"/>
      <c r="AJ36" s="61"/>
      <c r="AK36" s="61"/>
      <c r="AL36" s="61"/>
      <c r="AM36" s="1" t="s">
        <v>2</v>
      </c>
    </row>
    <row r="37" spans="3:39" ht="6" customHeight="1">
      <c r="AG37" s="41"/>
    </row>
    <row r="38" spans="3:39" ht="18.75" customHeight="1">
      <c r="C38" s="42" t="s">
        <v>65</v>
      </c>
      <c r="AG38" s="41" t="s">
        <v>3</v>
      </c>
      <c r="AH38" s="61">
        <f>AT30</f>
        <v>5894</v>
      </c>
      <c r="AI38" s="61"/>
      <c r="AJ38" s="61"/>
      <c r="AK38" s="61"/>
      <c r="AL38" s="61"/>
      <c r="AM38" s="1" t="s">
        <v>2</v>
      </c>
    </row>
    <row r="39" spans="3:39" ht="6" customHeight="1">
      <c r="AG39" s="41"/>
    </row>
    <row r="40" spans="3:39" ht="18.75" customHeight="1">
      <c r="C40" s="8" t="s">
        <v>66</v>
      </c>
      <c r="AG40" s="41" t="s">
        <v>51</v>
      </c>
      <c r="AH40" s="62">
        <f>IF(OR(AH34=0,AM31=0),"",ROUNDDOWN(AH34/AM31*100,2))</f>
        <v>38.11</v>
      </c>
      <c r="AI40" s="62"/>
      <c r="AJ40" s="62"/>
      <c r="AK40" s="62"/>
      <c r="AL40" s="62"/>
      <c r="AM40" s="1" t="s">
        <v>70</v>
      </c>
    </row>
    <row r="42" spans="3:39" ht="14.25">
      <c r="C42" s="21" t="s">
        <v>74</v>
      </c>
      <c r="D42" s="22"/>
      <c r="E42" s="22"/>
      <c r="F42" s="90">
        <v>9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30</v>
      </c>
      <c r="R42" s="90"/>
      <c r="S42" s="90"/>
      <c r="T42" s="90"/>
      <c r="U42" s="22" t="s">
        <v>2</v>
      </c>
      <c r="V42" s="22"/>
    </row>
  </sheetData>
  <mergeCells count="285"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AU42"/>
  <sheetViews>
    <sheetView workbookViewId="0">
      <selection activeCell="AE26" sqref="AE26:AH26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6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91</v>
      </c>
      <c r="C3" s="92"/>
      <c r="D3" s="92"/>
      <c r="E3" s="92"/>
      <c r="F3" s="92"/>
      <c r="G3" s="44"/>
      <c r="H3" s="44"/>
      <c r="I3" s="61" t="s">
        <v>1</v>
      </c>
      <c r="J3" s="61"/>
      <c r="K3" s="61"/>
      <c r="L3" s="61">
        <v>12563</v>
      </c>
      <c r="M3" s="61"/>
      <c r="N3" s="61"/>
      <c r="O3" s="93" t="s">
        <v>2</v>
      </c>
      <c r="P3" s="93"/>
      <c r="Q3" s="93" t="s">
        <v>3</v>
      </c>
      <c r="R3" s="93"/>
      <c r="S3" s="61">
        <v>13863</v>
      </c>
      <c r="T3" s="61"/>
      <c r="U3" s="61"/>
      <c r="V3" s="61"/>
      <c r="W3" s="93" t="s">
        <v>2</v>
      </c>
      <c r="X3" s="93"/>
      <c r="Y3" s="46" t="s">
        <v>4</v>
      </c>
      <c r="Z3" s="61">
        <v>26426</v>
      </c>
      <c r="AA3" s="61"/>
      <c r="AB3" s="61"/>
      <c r="AC3" s="61"/>
      <c r="AD3" s="93" t="s">
        <v>2</v>
      </c>
      <c r="AE3" s="93"/>
      <c r="AF3" s="4"/>
    </row>
    <row r="4" spans="2:44" ht="18.75" customHeight="1">
      <c r="D4" s="46"/>
      <c r="H4" s="7"/>
      <c r="I4" s="61" t="s">
        <v>62</v>
      </c>
      <c r="J4" s="61"/>
      <c r="K4" s="61"/>
      <c r="L4" s="61">
        <v>11204</v>
      </c>
      <c r="M4" s="61"/>
      <c r="N4" s="61"/>
      <c r="O4" s="47"/>
      <c r="P4" s="47"/>
      <c r="Q4" s="93" t="s">
        <v>63</v>
      </c>
      <c r="R4" s="93"/>
      <c r="S4" s="93"/>
      <c r="T4" s="94">
        <v>118.23</v>
      </c>
      <c r="U4" s="94"/>
      <c r="V4" s="94"/>
      <c r="W4" s="94"/>
      <c r="X4" s="47" t="s">
        <v>68</v>
      </c>
      <c r="Y4" s="47"/>
      <c r="Z4" s="47"/>
      <c r="AF4" s="4"/>
      <c r="AH4" s="46"/>
      <c r="AK4" s="44"/>
      <c r="AL4" s="46"/>
      <c r="AM4" s="47"/>
      <c r="AP4" s="44"/>
    </row>
    <row r="5" spans="2:44" ht="18.75" customHeight="1">
      <c r="Z5" s="46"/>
      <c r="AA5" s="46"/>
      <c r="AB5" s="46"/>
      <c r="AC5" s="46"/>
      <c r="AD5" s="61" t="s">
        <v>90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</row>
    <row r="6" spans="2:44" ht="6.75" customHeight="1"/>
    <row r="7" spans="2:44" s="3" customFormat="1" ht="22.5" customHeight="1">
      <c r="B7" s="79" t="s">
        <v>5</v>
      </c>
      <c r="C7" s="80"/>
      <c r="D7" s="80"/>
      <c r="E7" s="81"/>
      <c r="F7" s="79" t="s">
        <v>6</v>
      </c>
      <c r="G7" s="80"/>
      <c r="H7" s="81"/>
      <c r="I7" s="79" t="s">
        <v>1</v>
      </c>
      <c r="J7" s="80"/>
      <c r="K7" s="81"/>
      <c r="L7" s="79" t="s">
        <v>3</v>
      </c>
      <c r="M7" s="80"/>
      <c r="N7" s="81"/>
      <c r="O7" s="79" t="s">
        <v>4</v>
      </c>
      <c r="P7" s="80"/>
      <c r="Q7" s="80"/>
      <c r="R7" s="81"/>
      <c r="S7" s="79" t="s">
        <v>5</v>
      </c>
      <c r="T7" s="80"/>
      <c r="U7" s="80"/>
      <c r="V7" s="80"/>
      <c r="W7" s="80"/>
      <c r="X7" s="80"/>
      <c r="Y7" s="80"/>
      <c r="Z7" s="81"/>
      <c r="AA7" s="79" t="s">
        <v>6</v>
      </c>
      <c r="AB7" s="80"/>
      <c r="AC7" s="80"/>
      <c r="AD7" s="81"/>
      <c r="AE7" s="79" t="s">
        <v>1</v>
      </c>
      <c r="AF7" s="80"/>
      <c r="AG7" s="80"/>
      <c r="AH7" s="81"/>
      <c r="AI7" s="79" t="s">
        <v>3</v>
      </c>
      <c r="AJ7" s="80"/>
      <c r="AK7" s="80"/>
      <c r="AL7" s="81"/>
      <c r="AM7" s="82" t="s">
        <v>4</v>
      </c>
      <c r="AN7" s="82"/>
      <c r="AO7" s="82"/>
      <c r="AP7" s="82"/>
    </row>
    <row r="8" spans="2:44" s="4" customFormat="1" ht="22.5" customHeight="1">
      <c r="B8" s="71" t="s">
        <v>7</v>
      </c>
      <c r="C8" s="72"/>
      <c r="D8" s="72"/>
      <c r="E8" s="73"/>
      <c r="F8" s="84">
        <v>1735</v>
      </c>
      <c r="G8" s="85"/>
      <c r="H8" s="86"/>
      <c r="I8" s="84">
        <v>1847</v>
      </c>
      <c r="J8" s="85"/>
      <c r="K8" s="86"/>
      <c r="L8" s="84">
        <v>2049</v>
      </c>
      <c r="M8" s="85"/>
      <c r="N8" s="86"/>
      <c r="O8" s="84">
        <f t="shared" ref="O8:O32" si="0">I8+L8</f>
        <v>3896</v>
      </c>
      <c r="P8" s="85"/>
      <c r="Q8" s="85"/>
      <c r="R8" s="86"/>
      <c r="S8" s="87" t="s">
        <v>8</v>
      </c>
      <c r="T8" s="88"/>
      <c r="U8" s="88"/>
      <c r="V8" s="88"/>
      <c r="W8" s="88"/>
      <c r="X8" s="88"/>
      <c r="Y8" s="88"/>
      <c r="Z8" s="89"/>
      <c r="AA8" s="84">
        <v>488</v>
      </c>
      <c r="AB8" s="85"/>
      <c r="AC8" s="85"/>
      <c r="AD8" s="86"/>
      <c r="AE8" s="84">
        <v>552</v>
      </c>
      <c r="AF8" s="85"/>
      <c r="AG8" s="85"/>
      <c r="AH8" s="86"/>
      <c r="AI8" s="84">
        <v>597</v>
      </c>
      <c r="AJ8" s="85"/>
      <c r="AK8" s="85"/>
      <c r="AL8" s="86"/>
      <c r="AM8" s="83">
        <f t="shared" ref="AM8:AM30" si="1">AE8+AI8</f>
        <v>1149</v>
      </c>
      <c r="AN8" s="83"/>
      <c r="AO8" s="83"/>
      <c r="AP8" s="83"/>
      <c r="AR8" s="3"/>
    </row>
    <row r="9" spans="2:44" s="4" customFormat="1" ht="22.5" customHeight="1">
      <c r="B9" s="71" t="s">
        <v>9</v>
      </c>
      <c r="C9" s="72"/>
      <c r="D9" s="72"/>
      <c r="E9" s="73"/>
      <c r="F9" s="74">
        <v>104</v>
      </c>
      <c r="G9" s="75"/>
      <c r="H9" s="76"/>
      <c r="I9" s="74">
        <v>94</v>
      </c>
      <c r="J9" s="75"/>
      <c r="K9" s="76"/>
      <c r="L9" s="74">
        <v>77</v>
      </c>
      <c r="M9" s="75"/>
      <c r="N9" s="76"/>
      <c r="O9" s="74">
        <f t="shared" si="0"/>
        <v>171</v>
      </c>
      <c r="P9" s="75"/>
      <c r="Q9" s="75"/>
      <c r="R9" s="76"/>
      <c r="S9" s="71" t="s">
        <v>10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64</v>
      </c>
      <c r="AF9" s="75"/>
      <c r="AG9" s="75"/>
      <c r="AH9" s="76"/>
      <c r="AI9" s="74">
        <v>75</v>
      </c>
      <c r="AJ9" s="75"/>
      <c r="AK9" s="75"/>
      <c r="AL9" s="76"/>
      <c r="AM9" s="70">
        <f t="shared" si="1"/>
        <v>139</v>
      </c>
      <c r="AN9" s="70"/>
      <c r="AO9" s="70"/>
      <c r="AP9" s="70"/>
      <c r="AR9" s="3"/>
    </row>
    <row r="10" spans="2:44" s="4" customFormat="1" ht="22.5" customHeight="1">
      <c r="B10" s="71" t="s">
        <v>11</v>
      </c>
      <c r="C10" s="72"/>
      <c r="D10" s="72"/>
      <c r="E10" s="73"/>
      <c r="F10" s="74">
        <v>230</v>
      </c>
      <c r="G10" s="75"/>
      <c r="H10" s="76"/>
      <c r="I10" s="74">
        <v>212</v>
      </c>
      <c r="J10" s="75"/>
      <c r="K10" s="76"/>
      <c r="L10" s="74">
        <v>225</v>
      </c>
      <c r="M10" s="75"/>
      <c r="N10" s="76"/>
      <c r="O10" s="74">
        <f t="shared" si="0"/>
        <v>437</v>
      </c>
      <c r="P10" s="75"/>
      <c r="Q10" s="75"/>
      <c r="R10" s="76"/>
      <c r="S10" s="71" t="s">
        <v>12</v>
      </c>
      <c r="T10" s="72"/>
      <c r="U10" s="72"/>
      <c r="V10" s="72"/>
      <c r="W10" s="72"/>
      <c r="X10" s="72"/>
      <c r="Y10" s="72"/>
      <c r="Z10" s="73"/>
      <c r="AA10" s="74">
        <v>284</v>
      </c>
      <c r="AB10" s="75"/>
      <c r="AC10" s="75"/>
      <c r="AD10" s="76"/>
      <c r="AE10" s="74">
        <v>302</v>
      </c>
      <c r="AF10" s="75"/>
      <c r="AG10" s="75"/>
      <c r="AH10" s="76"/>
      <c r="AI10" s="74">
        <v>328</v>
      </c>
      <c r="AJ10" s="75"/>
      <c r="AK10" s="75"/>
      <c r="AL10" s="76"/>
      <c r="AM10" s="70">
        <f t="shared" si="1"/>
        <v>630</v>
      </c>
      <c r="AN10" s="70"/>
      <c r="AO10" s="70"/>
      <c r="AP10" s="70"/>
      <c r="AR10" s="3"/>
    </row>
    <row r="11" spans="2:44" s="4" customFormat="1" ht="22.5" customHeight="1">
      <c r="B11" s="71" t="s">
        <v>13</v>
      </c>
      <c r="C11" s="72"/>
      <c r="D11" s="72"/>
      <c r="E11" s="73"/>
      <c r="F11" s="74">
        <v>109</v>
      </c>
      <c r="G11" s="75"/>
      <c r="H11" s="76"/>
      <c r="I11" s="74">
        <v>106</v>
      </c>
      <c r="J11" s="75"/>
      <c r="K11" s="76"/>
      <c r="L11" s="74">
        <v>122</v>
      </c>
      <c r="M11" s="75"/>
      <c r="N11" s="76"/>
      <c r="O11" s="74">
        <f t="shared" si="0"/>
        <v>228</v>
      </c>
      <c r="P11" s="75"/>
      <c r="Q11" s="75"/>
      <c r="R11" s="76"/>
      <c r="S11" s="71" t="s">
        <v>14</v>
      </c>
      <c r="T11" s="72"/>
      <c r="U11" s="72"/>
      <c r="V11" s="72"/>
      <c r="W11" s="72"/>
      <c r="X11" s="72"/>
      <c r="Y11" s="72"/>
      <c r="Z11" s="73"/>
      <c r="AA11" s="74">
        <v>443</v>
      </c>
      <c r="AB11" s="75"/>
      <c r="AC11" s="75"/>
      <c r="AD11" s="76"/>
      <c r="AE11" s="74">
        <v>487</v>
      </c>
      <c r="AF11" s="75"/>
      <c r="AG11" s="75"/>
      <c r="AH11" s="76"/>
      <c r="AI11" s="74">
        <v>552</v>
      </c>
      <c r="AJ11" s="75"/>
      <c r="AK11" s="75"/>
      <c r="AL11" s="76"/>
      <c r="AM11" s="70">
        <f t="shared" si="1"/>
        <v>1039</v>
      </c>
      <c r="AN11" s="70"/>
      <c r="AO11" s="70"/>
      <c r="AP11" s="70"/>
      <c r="AR11" s="3"/>
    </row>
    <row r="12" spans="2:44" s="4" customFormat="1" ht="22.5" customHeight="1">
      <c r="B12" s="71" t="s">
        <v>15</v>
      </c>
      <c r="C12" s="72"/>
      <c r="D12" s="72"/>
      <c r="E12" s="73"/>
      <c r="F12" s="74">
        <v>143</v>
      </c>
      <c r="G12" s="75"/>
      <c r="H12" s="76"/>
      <c r="I12" s="74">
        <v>153</v>
      </c>
      <c r="J12" s="75"/>
      <c r="K12" s="76"/>
      <c r="L12" s="74">
        <v>155</v>
      </c>
      <c r="M12" s="75"/>
      <c r="N12" s="76"/>
      <c r="O12" s="74">
        <f t="shared" si="0"/>
        <v>308</v>
      </c>
      <c r="P12" s="75"/>
      <c r="Q12" s="75"/>
      <c r="R12" s="76"/>
      <c r="S12" s="71" t="s">
        <v>16</v>
      </c>
      <c r="T12" s="72"/>
      <c r="U12" s="72"/>
      <c r="V12" s="72"/>
      <c r="W12" s="72"/>
      <c r="X12" s="72"/>
      <c r="Y12" s="72"/>
      <c r="Z12" s="73"/>
      <c r="AA12" s="74">
        <v>175</v>
      </c>
      <c r="AB12" s="75"/>
      <c r="AC12" s="75"/>
      <c r="AD12" s="76"/>
      <c r="AE12" s="74">
        <v>177</v>
      </c>
      <c r="AF12" s="75"/>
      <c r="AG12" s="75"/>
      <c r="AH12" s="76"/>
      <c r="AI12" s="74">
        <v>202</v>
      </c>
      <c r="AJ12" s="75"/>
      <c r="AK12" s="75"/>
      <c r="AL12" s="76"/>
      <c r="AM12" s="70">
        <f t="shared" si="1"/>
        <v>379</v>
      </c>
      <c r="AN12" s="70"/>
      <c r="AO12" s="70"/>
      <c r="AP12" s="70"/>
      <c r="AR12" s="3"/>
    </row>
    <row r="13" spans="2:44" s="4" customFormat="1" ht="22.5" customHeight="1">
      <c r="B13" s="71" t="s">
        <v>17</v>
      </c>
      <c r="C13" s="72"/>
      <c r="D13" s="72"/>
      <c r="E13" s="73"/>
      <c r="F13" s="74">
        <v>81</v>
      </c>
      <c r="G13" s="75"/>
      <c r="H13" s="76"/>
      <c r="I13" s="74">
        <v>78</v>
      </c>
      <c r="J13" s="75"/>
      <c r="K13" s="76"/>
      <c r="L13" s="74">
        <v>86</v>
      </c>
      <c r="M13" s="75"/>
      <c r="N13" s="76"/>
      <c r="O13" s="74">
        <f t="shared" si="0"/>
        <v>164</v>
      </c>
      <c r="P13" s="75"/>
      <c r="Q13" s="75"/>
      <c r="R13" s="76"/>
      <c r="S13" s="71" t="s">
        <v>18</v>
      </c>
      <c r="T13" s="72"/>
      <c r="U13" s="72"/>
      <c r="V13" s="72"/>
      <c r="W13" s="72"/>
      <c r="X13" s="72"/>
      <c r="Y13" s="72"/>
      <c r="Z13" s="73"/>
      <c r="AA13" s="74">
        <v>134</v>
      </c>
      <c r="AB13" s="75"/>
      <c r="AC13" s="75"/>
      <c r="AD13" s="76"/>
      <c r="AE13" s="74">
        <v>137</v>
      </c>
      <c r="AF13" s="75"/>
      <c r="AG13" s="75"/>
      <c r="AH13" s="76"/>
      <c r="AI13" s="74">
        <v>139</v>
      </c>
      <c r="AJ13" s="75"/>
      <c r="AK13" s="75"/>
      <c r="AL13" s="76"/>
      <c r="AM13" s="70">
        <f t="shared" si="1"/>
        <v>276</v>
      </c>
      <c r="AN13" s="70"/>
      <c r="AO13" s="70"/>
      <c r="AP13" s="70"/>
      <c r="AR13" s="3"/>
    </row>
    <row r="14" spans="2:44" s="4" customFormat="1" ht="22.5" customHeight="1">
      <c r="B14" s="71" t="s">
        <v>19</v>
      </c>
      <c r="C14" s="72"/>
      <c r="D14" s="72"/>
      <c r="E14" s="73"/>
      <c r="F14" s="74">
        <v>8</v>
      </c>
      <c r="G14" s="75"/>
      <c r="H14" s="76"/>
      <c r="I14" s="74">
        <v>7</v>
      </c>
      <c r="J14" s="75"/>
      <c r="K14" s="76"/>
      <c r="L14" s="74">
        <v>6</v>
      </c>
      <c r="M14" s="75"/>
      <c r="N14" s="76"/>
      <c r="O14" s="74">
        <f t="shared" si="0"/>
        <v>13</v>
      </c>
      <c r="P14" s="75"/>
      <c r="Q14" s="75"/>
      <c r="R14" s="76"/>
      <c r="S14" s="71" t="s">
        <v>20</v>
      </c>
      <c r="T14" s="72"/>
      <c r="U14" s="72"/>
      <c r="V14" s="72"/>
      <c r="W14" s="72"/>
      <c r="X14" s="72"/>
      <c r="Y14" s="72"/>
      <c r="Z14" s="73"/>
      <c r="AA14" s="74">
        <v>1441</v>
      </c>
      <c r="AB14" s="75"/>
      <c r="AC14" s="75"/>
      <c r="AD14" s="76"/>
      <c r="AE14" s="74">
        <v>1445</v>
      </c>
      <c r="AF14" s="75"/>
      <c r="AG14" s="75"/>
      <c r="AH14" s="76"/>
      <c r="AI14" s="74">
        <v>1603</v>
      </c>
      <c r="AJ14" s="75"/>
      <c r="AK14" s="75"/>
      <c r="AL14" s="76"/>
      <c r="AM14" s="70">
        <f t="shared" si="1"/>
        <v>3048</v>
      </c>
      <c r="AN14" s="70"/>
      <c r="AO14" s="70"/>
      <c r="AP14" s="70"/>
      <c r="AR14" s="3"/>
    </row>
    <row r="15" spans="2:44" s="4" customFormat="1" ht="22.5" customHeight="1">
      <c r="B15" s="71" t="s">
        <v>21</v>
      </c>
      <c r="C15" s="72"/>
      <c r="D15" s="72"/>
      <c r="E15" s="73"/>
      <c r="F15" s="74">
        <v>254</v>
      </c>
      <c r="G15" s="75"/>
      <c r="H15" s="76"/>
      <c r="I15" s="74">
        <v>267</v>
      </c>
      <c r="J15" s="75"/>
      <c r="K15" s="76"/>
      <c r="L15" s="74">
        <v>308</v>
      </c>
      <c r="M15" s="75"/>
      <c r="N15" s="76"/>
      <c r="O15" s="74">
        <f t="shared" si="0"/>
        <v>575</v>
      </c>
      <c r="P15" s="75"/>
      <c r="Q15" s="75"/>
      <c r="R15" s="76"/>
      <c r="S15" s="71" t="s">
        <v>22</v>
      </c>
      <c r="T15" s="72"/>
      <c r="U15" s="72"/>
      <c r="V15" s="72"/>
      <c r="W15" s="72"/>
      <c r="X15" s="72"/>
      <c r="Y15" s="72"/>
      <c r="Z15" s="73"/>
      <c r="AA15" s="74">
        <v>8</v>
      </c>
      <c r="AB15" s="75"/>
      <c r="AC15" s="75"/>
      <c r="AD15" s="76"/>
      <c r="AE15" s="74">
        <v>3</v>
      </c>
      <c r="AF15" s="75"/>
      <c r="AG15" s="75"/>
      <c r="AH15" s="76"/>
      <c r="AI15" s="74">
        <v>11</v>
      </c>
      <c r="AJ15" s="75"/>
      <c r="AK15" s="75"/>
      <c r="AL15" s="76"/>
      <c r="AM15" s="70">
        <f t="shared" si="1"/>
        <v>14</v>
      </c>
      <c r="AN15" s="70"/>
      <c r="AO15" s="70"/>
      <c r="AP15" s="70"/>
      <c r="AR15" s="3"/>
    </row>
    <row r="16" spans="2:44" s="4" customFormat="1" ht="22.5" customHeight="1">
      <c r="B16" s="71" t="s">
        <v>23</v>
      </c>
      <c r="C16" s="72"/>
      <c r="D16" s="72"/>
      <c r="E16" s="73"/>
      <c r="F16" s="74">
        <v>241</v>
      </c>
      <c r="G16" s="75"/>
      <c r="H16" s="76"/>
      <c r="I16" s="74">
        <v>228</v>
      </c>
      <c r="J16" s="75"/>
      <c r="K16" s="76"/>
      <c r="L16" s="74">
        <v>259</v>
      </c>
      <c r="M16" s="75"/>
      <c r="N16" s="76"/>
      <c r="O16" s="74">
        <f t="shared" si="0"/>
        <v>487</v>
      </c>
      <c r="P16" s="75"/>
      <c r="Q16" s="75"/>
      <c r="R16" s="76"/>
      <c r="S16" s="71" t="s">
        <v>24</v>
      </c>
      <c r="T16" s="72"/>
      <c r="U16" s="72"/>
      <c r="V16" s="72"/>
      <c r="W16" s="72"/>
      <c r="X16" s="72"/>
      <c r="Y16" s="72"/>
      <c r="Z16" s="73"/>
      <c r="AA16" s="74">
        <v>59</v>
      </c>
      <c r="AB16" s="75"/>
      <c r="AC16" s="75"/>
      <c r="AD16" s="76"/>
      <c r="AE16" s="74">
        <v>46</v>
      </c>
      <c r="AF16" s="75"/>
      <c r="AG16" s="75"/>
      <c r="AH16" s="76"/>
      <c r="AI16" s="74">
        <v>59</v>
      </c>
      <c r="AJ16" s="75"/>
      <c r="AK16" s="75"/>
      <c r="AL16" s="76"/>
      <c r="AM16" s="70">
        <f t="shared" si="1"/>
        <v>105</v>
      </c>
      <c r="AN16" s="70"/>
      <c r="AO16" s="70"/>
      <c r="AP16" s="70"/>
      <c r="AR16" s="3"/>
    </row>
    <row r="17" spans="2:47" s="4" customFormat="1" ht="22.5" customHeight="1">
      <c r="B17" s="71" t="s">
        <v>25</v>
      </c>
      <c r="C17" s="72"/>
      <c r="D17" s="72"/>
      <c r="E17" s="73"/>
      <c r="F17" s="74">
        <v>105</v>
      </c>
      <c r="G17" s="75"/>
      <c r="H17" s="76"/>
      <c r="I17" s="74">
        <v>144</v>
      </c>
      <c r="J17" s="75"/>
      <c r="K17" s="76"/>
      <c r="L17" s="74">
        <v>173</v>
      </c>
      <c r="M17" s="75"/>
      <c r="N17" s="76"/>
      <c r="O17" s="74">
        <f t="shared" si="0"/>
        <v>317</v>
      </c>
      <c r="P17" s="75"/>
      <c r="Q17" s="75"/>
      <c r="R17" s="76"/>
      <c r="S17" s="71" t="s">
        <v>26</v>
      </c>
      <c r="T17" s="72"/>
      <c r="U17" s="72"/>
      <c r="V17" s="72"/>
      <c r="W17" s="72"/>
      <c r="X17" s="72"/>
      <c r="Y17" s="72"/>
      <c r="Z17" s="73"/>
      <c r="AA17" s="74">
        <v>274</v>
      </c>
      <c r="AB17" s="75"/>
      <c r="AC17" s="75"/>
      <c r="AD17" s="76"/>
      <c r="AE17" s="74">
        <v>235</v>
      </c>
      <c r="AF17" s="75"/>
      <c r="AG17" s="75"/>
      <c r="AH17" s="76"/>
      <c r="AI17" s="74">
        <v>293</v>
      </c>
      <c r="AJ17" s="75"/>
      <c r="AK17" s="75"/>
      <c r="AL17" s="76"/>
      <c r="AM17" s="70">
        <f t="shared" si="1"/>
        <v>528</v>
      </c>
      <c r="AN17" s="70"/>
      <c r="AO17" s="70"/>
      <c r="AP17" s="70"/>
      <c r="AR17" s="3"/>
    </row>
    <row r="18" spans="2:47" s="4" customFormat="1" ht="22.5" customHeight="1">
      <c r="B18" s="71" t="s">
        <v>27</v>
      </c>
      <c r="C18" s="72"/>
      <c r="D18" s="72"/>
      <c r="E18" s="73"/>
      <c r="F18" s="74">
        <v>149</v>
      </c>
      <c r="G18" s="75"/>
      <c r="H18" s="76"/>
      <c r="I18" s="74">
        <v>174</v>
      </c>
      <c r="J18" s="75"/>
      <c r="K18" s="76"/>
      <c r="L18" s="74">
        <v>197</v>
      </c>
      <c r="M18" s="75"/>
      <c r="N18" s="76"/>
      <c r="O18" s="74">
        <f t="shared" si="0"/>
        <v>371</v>
      </c>
      <c r="P18" s="75"/>
      <c r="Q18" s="75"/>
      <c r="R18" s="76"/>
      <c r="S18" s="71" t="s">
        <v>28</v>
      </c>
      <c r="T18" s="72"/>
      <c r="U18" s="72"/>
      <c r="V18" s="72"/>
      <c r="W18" s="72"/>
      <c r="X18" s="72"/>
      <c r="Y18" s="72"/>
      <c r="Z18" s="73"/>
      <c r="AA18" s="74">
        <v>249</v>
      </c>
      <c r="AB18" s="75"/>
      <c r="AC18" s="75"/>
      <c r="AD18" s="76"/>
      <c r="AE18" s="74">
        <v>206</v>
      </c>
      <c r="AF18" s="75"/>
      <c r="AG18" s="75"/>
      <c r="AH18" s="76"/>
      <c r="AI18" s="74">
        <v>215</v>
      </c>
      <c r="AJ18" s="75"/>
      <c r="AK18" s="75"/>
      <c r="AL18" s="76"/>
      <c r="AM18" s="70">
        <f t="shared" si="1"/>
        <v>421</v>
      </c>
      <c r="AN18" s="70"/>
      <c r="AO18" s="70"/>
      <c r="AP18" s="70"/>
      <c r="AR18" s="3"/>
    </row>
    <row r="19" spans="2:47" s="4" customFormat="1" ht="22.5" customHeight="1">
      <c r="B19" s="71" t="s">
        <v>29</v>
      </c>
      <c r="C19" s="72"/>
      <c r="D19" s="72"/>
      <c r="E19" s="73"/>
      <c r="F19" s="74">
        <v>167</v>
      </c>
      <c r="G19" s="75"/>
      <c r="H19" s="76"/>
      <c r="I19" s="74">
        <v>153</v>
      </c>
      <c r="J19" s="75"/>
      <c r="K19" s="76"/>
      <c r="L19" s="74">
        <v>178</v>
      </c>
      <c r="M19" s="75"/>
      <c r="N19" s="76"/>
      <c r="O19" s="74">
        <f t="shared" si="0"/>
        <v>331</v>
      </c>
      <c r="P19" s="75"/>
      <c r="Q19" s="75"/>
      <c r="R19" s="76"/>
      <c r="S19" s="71" t="s">
        <v>30</v>
      </c>
      <c r="T19" s="72"/>
      <c r="U19" s="72"/>
      <c r="V19" s="72"/>
      <c r="W19" s="72"/>
      <c r="X19" s="72"/>
      <c r="Y19" s="72"/>
      <c r="Z19" s="73"/>
      <c r="AA19" s="74">
        <v>76</v>
      </c>
      <c r="AB19" s="75"/>
      <c r="AC19" s="75"/>
      <c r="AD19" s="76"/>
      <c r="AE19" s="74">
        <v>55</v>
      </c>
      <c r="AF19" s="75"/>
      <c r="AG19" s="75"/>
      <c r="AH19" s="76"/>
      <c r="AI19" s="74">
        <v>70</v>
      </c>
      <c r="AJ19" s="75"/>
      <c r="AK19" s="75"/>
      <c r="AL19" s="76"/>
      <c r="AM19" s="70">
        <f t="shared" si="1"/>
        <v>125</v>
      </c>
      <c r="AN19" s="70"/>
      <c r="AO19" s="70"/>
      <c r="AP19" s="70"/>
      <c r="AR19" s="3"/>
    </row>
    <row r="20" spans="2:47" s="4" customFormat="1" ht="22.5" customHeight="1">
      <c r="B20" s="71" t="s">
        <v>31</v>
      </c>
      <c r="C20" s="72"/>
      <c r="D20" s="72"/>
      <c r="E20" s="73"/>
      <c r="F20" s="74">
        <v>81</v>
      </c>
      <c r="G20" s="75"/>
      <c r="H20" s="76"/>
      <c r="I20" s="74">
        <v>79</v>
      </c>
      <c r="J20" s="75"/>
      <c r="K20" s="76"/>
      <c r="L20" s="74">
        <v>78</v>
      </c>
      <c r="M20" s="75"/>
      <c r="N20" s="76"/>
      <c r="O20" s="74">
        <f t="shared" si="0"/>
        <v>157</v>
      </c>
      <c r="P20" s="75"/>
      <c r="Q20" s="75"/>
      <c r="R20" s="76"/>
      <c r="S20" s="71" t="s">
        <v>32</v>
      </c>
      <c r="T20" s="72"/>
      <c r="U20" s="72"/>
      <c r="V20" s="72"/>
      <c r="W20" s="72"/>
      <c r="X20" s="72"/>
      <c r="Y20" s="72"/>
      <c r="Z20" s="73"/>
      <c r="AA20" s="74">
        <v>126</v>
      </c>
      <c r="AB20" s="75"/>
      <c r="AC20" s="75"/>
      <c r="AD20" s="76"/>
      <c r="AE20" s="74">
        <v>111</v>
      </c>
      <c r="AF20" s="75"/>
      <c r="AG20" s="75"/>
      <c r="AH20" s="76"/>
      <c r="AI20" s="74">
        <v>143</v>
      </c>
      <c r="AJ20" s="75"/>
      <c r="AK20" s="75"/>
      <c r="AL20" s="76"/>
      <c r="AM20" s="70">
        <f t="shared" si="1"/>
        <v>254</v>
      </c>
      <c r="AN20" s="70"/>
      <c r="AO20" s="70"/>
      <c r="AP20" s="70"/>
      <c r="AR20" s="3"/>
    </row>
    <row r="21" spans="2:47" s="4" customFormat="1" ht="22.5" customHeight="1">
      <c r="B21" s="71" t="s">
        <v>33</v>
      </c>
      <c r="C21" s="72"/>
      <c r="D21" s="72"/>
      <c r="E21" s="73"/>
      <c r="F21" s="74">
        <v>71</v>
      </c>
      <c r="G21" s="75"/>
      <c r="H21" s="76"/>
      <c r="I21" s="74">
        <v>48</v>
      </c>
      <c r="J21" s="75"/>
      <c r="K21" s="76"/>
      <c r="L21" s="74">
        <v>66</v>
      </c>
      <c r="M21" s="75"/>
      <c r="N21" s="76"/>
      <c r="O21" s="74">
        <f t="shared" si="0"/>
        <v>114</v>
      </c>
      <c r="P21" s="75"/>
      <c r="Q21" s="75"/>
      <c r="R21" s="76"/>
      <c r="S21" s="71" t="s">
        <v>34</v>
      </c>
      <c r="T21" s="72"/>
      <c r="U21" s="72"/>
      <c r="V21" s="72"/>
      <c r="W21" s="72"/>
      <c r="X21" s="72"/>
      <c r="Y21" s="72"/>
      <c r="Z21" s="73"/>
      <c r="AA21" s="74">
        <v>132</v>
      </c>
      <c r="AB21" s="75"/>
      <c r="AC21" s="75"/>
      <c r="AD21" s="76"/>
      <c r="AE21" s="74">
        <v>123</v>
      </c>
      <c r="AF21" s="75"/>
      <c r="AG21" s="75"/>
      <c r="AH21" s="76"/>
      <c r="AI21" s="74">
        <v>139</v>
      </c>
      <c r="AJ21" s="75"/>
      <c r="AK21" s="75"/>
      <c r="AL21" s="76"/>
      <c r="AM21" s="70">
        <f t="shared" si="1"/>
        <v>262</v>
      </c>
      <c r="AN21" s="70"/>
      <c r="AO21" s="70"/>
      <c r="AP21" s="70"/>
      <c r="AR21" s="3"/>
    </row>
    <row r="22" spans="2:47" s="4" customFormat="1" ht="22.5" customHeight="1">
      <c r="B22" s="71" t="s">
        <v>35</v>
      </c>
      <c r="C22" s="72"/>
      <c r="D22" s="72"/>
      <c r="E22" s="73"/>
      <c r="F22" s="74">
        <v>41</v>
      </c>
      <c r="G22" s="75"/>
      <c r="H22" s="76"/>
      <c r="I22" s="74">
        <v>41</v>
      </c>
      <c r="J22" s="75"/>
      <c r="K22" s="76"/>
      <c r="L22" s="74">
        <v>41</v>
      </c>
      <c r="M22" s="75"/>
      <c r="N22" s="76"/>
      <c r="O22" s="74">
        <f t="shared" si="0"/>
        <v>82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252</v>
      </c>
      <c r="AB22" s="75"/>
      <c r="AC22" s="75"/>
      <c r="AD22" s="76"/>
      <c r="AE22" s="74">
        <v>270</v>
      </c>
      <c r="AF22" s="75"/>
      <c r="AG22" s="75"/>
      <c r="AH22" s="76"/>
      <c r="AI22" s="74">
        <v>323</v>
      </c>
      <c r="AJ22" s="75"/>
      <c r="AK22" s="75"/>
      <c r="AL22" s="76"/>
      <c r="AM22" s="70">
        <f t="shared" si="1"/>
        <v>593</v>
      </c>
      <c r="AN22" s="70"/>
      <c r="AO22" s="70"/>
      <c r="AP22" s="70"/>
      <c r="AR22" s="3"/>
    </row>
    <row r="23" spans="2:47" s="4" customFormat="1" ht="22.5" customHeight="1">
      <c r="B23" s="71" t="s">
        <v>37</v>
      </c>
      <c r="C23" s="72"/>
      <c r="D23" s="72"/>
      <c r="E23" s="73"/>
      <c r="F23" s="74">
        <v>198</v>
      </c>
      <c r="G23" s="75"/>
      <c r="H23" s="76"/>
      <c r="I23" s="74">
        <v>174</v>
      </c>
      <c r="J23" s="75"/>
      <c r="K23" s="76"/>
      <c r="L23" s="74">
        <v>197</v>
      </c>
      <c r="M23" s="75"/>
      <c r="N23" s="76"/>
      <c r="O23" s="74">
        <f t="shared" si="0"/>
        <v>371</v>
      </c>
      <c r="P23" s="75"/>
      <c r="Q23" s="75"/>
      <c r="R23" s="76"/>
      <c r="S23" s="71" t="s">
        <v>38</v>
      </c>
      <c r="T23" s="72"/>
      <c r="U23" s="72"/>
      <c r="V23" s="72"/>
      <c r="W23" s="72"/>
      <c r="X23" s="72"/>
      <c r="Y23" s="72"/>
      <c r="Z23" s="73"/>
      <c r="AA23" s="74">
        <v>21</v>
      </c>
      <c r="AB23" s="75"/>
      <c r="AC23" s="75"/>
      <c r="AD23" s="76"/>
      <c r="AE23" s="74">
        <v>13</v>
      </c>
      <c r="AF23" s="75"/>
      <c r="AG23" s="75"/>
      <c r="AH23" s="76"/>
      <c r="AI23" s="74">
        <v>18</v>
      </c>
      <c r="AJ23" s="75"/>
      <c r="AK23" s="75"/>
      <c r="AL23" s="76"/>
      <c r="AM23" s="70">
        <f t="shared" si="1"/>
        <v>31</v>
      </c>
      <c r="AN23" s="70"/>
      <c r="AO23" s="70"/>
      <c r="AP23" s="70"/>
      <c r="AR23" s="3"/>
    </row>
    <row r="24" spans="2:47" s="4" customFormat="1" ht="22.5" customHeight="1">
      <c r="B24" s="71" t="s">
        <v>39</v>
      </c>
      <c r="C24" s="72"/>
      <c r="D24" s="72"/>
      <c r="E24" s="73"/>
      <c r="F24" s="74">
        <v>229</v>
      </c>
      <c r="G24" s="75"/>
      <c r="H24" s="76"/>
      <c r="I24" s="74">
        <v>255</v>
      </c>
      <c r="J24" s="75"/>
      <c r="K24" s="76"/>
      <c r="L24" s="74">
        <v>246</v>
      </c>
      <c r="M24" s="75"/>
      <c r="N24" s="76"/>
      <c r="O24" s="74">
        <f t="shared" si="0"/>
        <v>501</v>
      </c>
      <c r="P24" s="75"/>
      <c r="Q24" s="75"/>
      <c r="R24" s="76"/>
      <c r="S24" s="71" t="s">
        <v>40</v>
      </c>
      <c r="T24" s="72"/>
      <c r="U24" s="72"/>
      <c r="V24" s="72"/>
      <c r="W24" s="72"/>
      <c r="X24" s="72"/>
      <c r="Y24" s="72"/>
      <c r="Z24" s="73"/>
      <c r="AA24" s="74">
        <v>161</v>
      </c>
      <c r="AB24" s="75"/>
      <c r="AC24" s="75"/>
      <c r="AD24" s="76"/>
      <c r="AE24" s="74">
        <v>156</v>
      </c>
      <c r="AF24" s="75"/>
      <c r="AG24" s="75"/>
      <c r="AH24" s="76"/>
      <c r="AI24" s="74">
        <v>154</v>
      </c>
      <c r="AJ24" s="75"/>
      <c r="AK24" s="75"/>
      <c r="AL24" s="76"/>
      <c r="AM24" s="70">
        <f t="shared" si="1"/>
        <v>310</v>
      </c>
      <c r="AN24" s="70"/>
      <c r="AO24" s="70"/>
      <c r="AP24" s="70"/>
      <c r="AR24" s="3"/>
    </row>
    <row r="25" spans="2:47" s="4" customFormat="1" ht="22.5" customHeight="1">
      <c r="B25" s="71" t="s">
        <v>41</v>
      </c>
      <c r="C25" s="72"/>
      <c r="D25" s="72"/>
      <c r="E25" s="73"/>
      <c r="F25" s="74">
        <v>201</v>
      </c>
      <c r="G25" s="75"/>
      <c r="H25" s="76"/>
      <c r="I25" s="74">
        <v>185</v>
      </c>
      <c r="J25" s="75"/>
      <c r="K25" s="76"/>
      <c r="L25" s="74">
        <v>208</v>
      </c>
      <c r="M25" s="75"/>
      <c r="N25" s="76"/>
      <c r="O25" s="74">
        <f t="shared" si="0"/>
        <v>393</v>
      </c>
      <c r="P25" s="75"/>
      <c r="Q25" s="75"/>
      <c r="R25" s="76"/>
      <c r="S25" s="71" t="s">
        <v>42</v>
      </c>
      <c r="T25" s="72"/>
      <c r="U25" s="72"/>
      <c r="V25" s="72"/>
      <c r="W25" s="72"/>
      <c r="X25" s="72"/>
      <c r="Y25" s="72"/>
      <c r="Z25" s="73"/>
      <c r="AA25" s="74">
        <v>243</v>
      </c>
      <c r="AB25" s="75"/>
      <c r="AC25" s="75"/>
      <c r="AD25" s="76"/>
      <c r="AE25" s="74">
        <v>194</v>
      </c>
      <c r="AF25" s="75"/>
      <c r="AG25" s="75"/>
      <c r="AH25" s="76"/>
      <c r="AI25" s="74">
        <v>211</v>
      </c>
      <c r="AJ25" s="75"/>
      <c r="AK25" s="75"/>
      <c r="AL25" s="76"/>
      <c r="AM25" s="70">
        <f t="shared" si="1"/>
        <v>405</v>
      </c>
      <c r="AN25" s="70"/>
      <c r="AO25" s="70"/>
      <c r="AP25" s="70"/>
      <c r="AR25" s="3"/>
    </row>
    <row r="26" spans="2:47" s="4" customFormat="1" ht="22.5" customHeight="1">
      <c r="B26" s="71" t="s">
        <v>43</v>
      </c>
      <c r="C26" s="72"/>
      <c r="D26" s="72"/>
      <c r="E26" s="73"/>
      <c r="F26" s="74">
        <v>178</v>
      </c>
      <c r="G26" s="75"/>
      <c r="H26" s="76"/>
      <c r="I26" s="74">
        <v>168</v>
      </c>
      <c r="J26" s="75"/>
      <c r="K26" s="76"/>
      <c r="L26" s="74">
        <v>212</v>
      </c>
      <c r="M26" s="75"/>
      <c r="N26" s="76"/>
      <c r="O26" s="74">
        <f t="shared" si="0"/>
        <v>380</v>
      </c>
      <c r="P26" s="75"/>
      <c r="Q26" s="75"/>
      <c r="R26" s="76"/>
      <c r="S26" s="71" t="s">
        <v>44</v>
      </c>
      <c r="T26" s="72"/>
      <c r="U26" s="72"/>
      <c r="V26" s="72"/>
      <c r="W26" s="72"/>
      <c r="X26" s="72"/>
      <c r="Y26" s="72"/>
      <c r="Z26" s="73"/>
      <c r="AA26" s="74">
        <v>164</v>
      </c>
      <c r="AB26" s="75"/>
      <c r="AC26" s="75"/>
      <c r="AD26" s="76"/>
      <c r="AE26" s="74">
        <v>153</v>
      </c>
      <c r="AF26" s="75"/>
      <c r="AG26" s="75"/>
      <c r="AH26" s="76"/>
      <c r="AI26" s="74">
        <v>167</v>
      </c>
      <c r="AJ26" s="75"/>
      <c r="AK26" s="75"/>
      <c r="AL26" s="76"/>
      <c r="AM26" s="70">
        <f t="shared" si="1"/>
        <v>320</v>
      </c>
      <c r="AN26" s="70"/>
      <c r="AO26" s="70"/>
      <c r="AP26" s="70"/>
      <c r="AR26" s="3"/>
    </row>
    <row r="27" spans="2:47" s="4" customFormat="1" ht="22.5" customHeight="1">
      <c r="B27" s="71" t="s">
        <v>45</v>
      </c>
      <c r="C27" s="72"/>
      <c r="D27" s="72"/>
      <c r="E27" s="73"/>
      <c r="F27" s="74">
        <v>143</v>
      </c>
      <c r="G27" s="75"/>
      <c r="H27" s="76"/>
      <c r="I27" s="74">
        <v>140</v>
      </c>
      <c r="J27" s="75"/>
      <c r="K27" s="76"/>
      <c r="L27" s="74">
        <v>166</v>
      </c>
      <c r="M27" s="75"/>
      <c r="N27" s="76"/>
      <c r="O27" s="74">
        <f t="shared" si="0"/>
        <v>306</v>
      </c>
      <c r="P27" s="75"/>
      <c r="Q27" s="75"/>
      <c r="R27" s="76"/>
      <c r="S27" s="71" t="s">
        <v>46</v>
      </c>
      <c r="T27" s="72"/>
      <c r="U27" s="72"/>
      <c r="V27" s="72"/>
      <c r="W27" s="72"/>
      <c r="X27" s="72"/>
      <c r="Y27" s="72"/>
      <c r="Z27" s="73"/>
      <c r="AA27" s="74">
        <v>196</v>
      </c>
      <c r="AB27" s="75"/>
      <c r="AC27" s="75"/>
      <c r="AD27" s="76"/>
      <c r="AE27" s="74">
        <v>169</v>
      </c>
      <c r="AF27" s="75"/>
      <c r="AG27" s="75"/>
      <c r="AH27" s="76"/>
      <c r="AI27" s="74">
        <v>144</v>
      </c>
      <c r="AJ27" s="75"/>
      <c r="AK27" s="75"/>
      <c r="AL27" s="76"/>
      <c r="AM27" s="70">
        <f t="shared" si="1"/>
        <v>313</v>
      </c>
      <c r="AN27" s="70"/>
      <c r="AO27" s="70"/>
      <c r="AP27" s="70"/>
      <c r="AR27" s="3"/>
    </row>
    <row r="28" spans="2:47" s="4" customFormat="1" ht="22.5" customHeight="1">
      <c r="B28" s="71" t="s">
        <v>47</v>
      </c>
      <c r="C28" s="72"/>
      <c r="D28" s="72"/>
      <c r="E28" s="73"/>
      <c r="F28" s="74">
        <v>63</v>
      </c>
      <c r="G28" s="75"/>
      <c r="H28" s="76"/>
      <c r="I28" s="74">
        <v>56</v>
      </c>
      <c r="J28" s="75"/>
      <c r="K28" s="76"/>
      <c r="L28" s="74">
        <v>71</v>
      </c>
      <c r="M28" s="75"/>
      <c r="N28" s="76"/>
      <c r="O28" s="74">
        <f t="shared" si="0"/>
        <v>127</v>
      </c>
      <c r="P28" s="75"/>
      <c r="Q28" s="75"/>
      <c r="R28" s="76"/>
      <c r="S28" s="71" t="s">
        <v>48</v>
      </c>
      <c r="T28" s="72"/>
      <c r="U28" s="72"/>
      <c r="V28" s="72"/>
      <c r="W28" s="72"/>
      <c r="X28" s="72"/>
      <c r="Y28" s="72"/>
      <c r="Z28" s="73"/>
      <c r="AA28" s="74">
        <v>231</v>
      </c>
      <c r="AB28" s="75"/>
      <c r="AC28" s="75"/>
      <c r="AD28" s="76"/>
      <c r="AE28" s="74">
        <v>204</v>
      </c>
      <c r="AF28" s="75"/>
      <c r="AG28" s="75"/>
      <c r="AH28" s="76"/>
      <c r="AI28" s="74">
        <v>233</v>
      </c>
      <c r="AJ28" s="75"/>
      <c r="AK28" s="75"/>
      <c r="AL28" s="76"/>
      <c r="AM28" s="70">
        <f t="shared" si="1"/>
        <v>437</v>
      </c>
      <c r="AN28" s="70"/>
      <c r="AO28" s="70"/>
      <c r="AP28" s="70"/>
      <c r="AR28" s="45"/>
      <c r="AS28" s="45" t="s">
        <v>49</v>
      </c>
      <c r="AT28" s="45" t="s">
        <v>50</v>
      </c>
      <c r="AU28" s="45" t="s">
        <v>51</v>
      </c>
    </row>
    <row r="29" spans="2:47" s="4" customFormat="1" ht="22.5" customHeight="1">
      <c r="B29" s="71" t="s">
        <v>52</v>
      </c>
      <c r="C29" s="72"/>
      <c r="D29" s="72"/>
      <c r="E29" s="73"/>
      <c r="F29" s="74">
        <v>84</v>
      </c>
      <c r="G29" s="75"/>
      <c r="H29" s="76"/>
      <c r="I29" s="74">
        <v>78</v>
      </c>
      <c r="J29" s="75"/>
      <c r="K29" s="76"/>
      <c r="L29" s="74">
        <v>101</v>
      </c>
      <c r="M29" s="75"/>
      <c r="N29" s="76"/>
      <c r="O29" s="74">
        <f t="shared" si="0"/>
        <v>179</v>
      </c>
      <c r="P29" s="75"/>
      <c r="Q29" s="75"/>
      <c r="R29" s="76"/>
      <c r="S29" s="71" t="s">
        <v>53</v>
      </c>
      <c r="T29" s="72"/>
      <c r="U29" s="72"/>
      <c r="V29" s="72"/>
      <c r="W29" s="72"/>
      <c r="X29" s="72"/>
      <c r="Y29" s="72"/>
      <c r="Z29" s="73"/>
      <c r="AA29" s="74">
        <v>226</v>
      </c>
      <c r="AB29" s="75"/>
      <c r="AC29" s="75"/>
      <c r="AD29" s="76"/>
      <c r="AE29" s="74">
        <v>252</v>
      </c>
      <c r="AF29" s="75"/>
      <c r="AG29" s="75"/>
      <c r="AH29" s="76"/>
      <c r="AI29" s="74">
        <v>188</v>
      </c>
      <c r="AJ29" s="75"/>
      <c r="AK29" s="75"/>
      <c r="AL29" s="76"/>
      <c r="AM29" s="70">
        <f t="shared" si="1"/>
        <v>440</v>
      </c>
      <c r="AN29" s="70"/>
      <c r="AO29" s="70"/>
      <c r="AP29" s="70"/>
      <c r="AR29" s="45" t="s">
        <v>1</v>
      </c>
      <c r="AS29" s="5">
        <f>AE31</f>
        <v>12744</v>
      </c>
      <c r="AT29" s="5">
        <v>4313</v>
      </c>
      <c r="AU29" s="6">
        <f>IF(OR(AS29=0,AT29=0),"",ROUNDDOWN(AT29/AS29,4))</f>
        <v>0.33839999999999998</v>
      </c>
    </row>
    <row r="30" spans="2:47" s="4" customFormat="1" ht="22.5" customHeight="1">
      <c r="B30" s="71" t="s">
        <v>54</v>
      </c>
      <c r="C30" s="72"/>
      <c r="D30" s="72"/>
      <c r="E30" s="73"/>
      <c r="F30" s="74">
        <v>1510</v>
      </c>
      <c r="G30" s="75"/>
      <c r="H30" s="76"/>
      <c r="I30" s="74">
        <v>1616</v>
      </c>
      <c r="J30" s="75"/>
      <c r="K30" s="76"/>
      <c r="L30" s="74">
        <v>1733</v>
      </c>
      <c r="M30" s="75"/>
      <c r="N30" s="76"/>
      <c r="O30" s="74">
        <f t="shared" si="0"/>
        <v>3349</v>
      </c>
      <c r="P30" s="75"/>
      <c r="Q30" s="75"/>
      <c r="R30" s="76"/>
      <c r="S30" s="71" t="s">
        <v>55</v>
      </c>
      <c r="T30" s="72"/>
      <c r="U30" s="72"/>
      <c r="V30" s="72"/>
      <c r="W30" s="72"/>
      <c r="X30" s="72"/>
      <c r="Y30" s="72"/>
      <c r="Z30" s="73"/>
      <c r="AA30" s="74">
        <v>41</v>
      </c>
      <c r="AB30" s="75"/>
      <c r="AC30" s="75"/>
      <c r="AD30" s="76"/>
      <c r="AE30" s="74">
        <v>44</v>
      </c>
      <c r="AF30" s="75"/>
      <c r="AG30" s="75"/>
      <c r="AH30" s="76"/>
      <c r="AI30" s="74">
        <v>46</v>
      </c>
      <c r="AJ30" s="75"/>
      <c r="AK30" s="75"/>
      <c r="AL30" s="76"/>
      <c r="AM30" s="70">
        <f t="shared" si="1"/>
        <v>90</v>
      </c>
      <c r="AN30" s="70"/>
      <c r="AO30" s="70"/>
      <c r="AP30" s="70"/>
      <c r="AR30" s="45" t="s">
        <v>3</v>
      </c>
      <c r="AS30" s="5">
        <f>AI31</f>
        <v>14007</v>
      </c>
      <c r="AT30" s="5">
        <v>5891</v>
      </c>
      <c r="AU30" s="6">
        <f>IF(OR(AS30=0,AT30=0),"",ROUNDDOWN(AT30/AS30,4))</f>
        <v>0.42049999999999998</v>
      </c>
    </row>
    <row r="31" spans="2:47" s="4" customFormat="1" ht="22.5" customHeight="1">
      <c r="B31" s="71" t="s">
        <v>56</v>
      </c>
      <c r="C31" s="72"/>
      <c r="D31" s="72"/>
      <c r="E31" s="73"/>
      <c r="F31" s="74">
        <v>554</v>
      </c>
      <c r="G31" s="75"/>
      <c r="H31" s="76"/>
      <c r="I31" s="74">
        <v>599</v>
      </c>
      <c r="J31" s="75"/>
      <c r="K31" s="76"/>
      <c r="L31" s="74">
        <v>649</v>
      </c>
      <c r="M31" s="75"/>
      <c r="N31" s="76"/>
      <c r="O31" s="74">
        <f t="shared" si="0"/>
        <v>1248</v>
      </c>
      <c r="P31" s="75"/>
      <c r="Q31" s="75"/>
      <c r="R31" s="76"/>
      <c r="S31" s="71" t="s">
        <v>57</v>
      </c>
      <c r="T31" s="72"/>
      <c r="U31" s="72"/>
      <c r="V31" s="72"/>
      <c r="W31" s="72"/>
      <c r="X31" s="72"/>
      <c r="Y31" s="72"/>
      <c r="Z31" s="73"/>
      <c r="AA31" s="78">
        <f>SUM(F8:H32,AA8:AD30)</f>
        <v>12619</v>
      </c>
      <c r="AB31" s="75"/>
      <c r="AC31" s="75"/>
      <c r="AD31" s="76"/>
      <c r="AE31" s="74">
        <f>SUM(I8:K32,AE8:AH30)</f>
        <v>12744</v>
      </c>
      <c r="AF31" s="75"/>
      <c r="AG31" s="75"/>
      <c r="AH31" s="76"/>
      <c r="AI31" s="74">
        <f>SUM(L8:N32,AI8:AL30)</f>
        <v>14007</v>
      </c>
      <c r="AJ31" s="75"/>
      <c r="AK31" s="75"/>
      <c r="AL31" s="76"/>
      <c r="AM31" s="70">
        <f>AE31+AI31</f>
        <v>26751</v>
      </c>
      <c r="AN31" s="70"/>
      <c r="AO31" s="70"/>
      <c r="AP31" s="70"/>
      <c r="AR31" s="45" t="s">
        <v>4</v>
      </c>
      <c r="AS31" s="5">
        <f>AM31</f>
        <v>26751</v>
      </c>
      <c r="AT31" s="5">
        <f>AT29+AT30</f>
        <v>10204</v>
      </c>
      <c r="AU31" s="6">
        <f>IF(OR(AS31=0,AT31=0),"",ROUNDDOWN(AT31/AS31,4))</f>
        <v>0.38140000000000002</v>
      </c>
    </row>
    <row r="32" spans="2:47" s="4" customFormat="1" ht="22.5" customHeight="1">
      <c r="B32" s="63" t="s">
        <v>58</v>
      </c>
      <c r="C32" s="64"/>
      <c r="D32" s="64"/>
      <c r="E32" s="65"/>
      <c r="F32" s="66">
        <v>456</v>
      </c>
      <c r="G32" s="67"/>
      <c r="H32" s="68"/>
      <c r="I32" s="66">
        <v>444</v>
      </c>
      <c r="J32" s="67"/>
      <c r="K32" s="68"/>
      <c r="L32" s="66">
        <v>494</v>
      </c>
      <c r="M32" s="67"/>
      <c r="N32" s="68"/>
      <c r="O32" s="66">
        <f t="shared" si="0"/>
        <v>938</v>
      </c>
      <c r="P32" s="67"/>
      <c r="Q32" s="67"/>
      <c r="R32" s="68"/>
      <c r="S32" s="63"/>
      <c r="T32" s="64"/>
      <c r="U32" s="64"/>
      <c r="V32" s="64"/>
      <c r="W32" s="64"/>
      <c r="X32" s="64"/>
      <c r="Y32" s="64"/>
      <c r="Z32" s="65"/>
      <c r="AA32" s="66"/>
      <c r="AB32" s="67"/>
      <c r="AC32" s="67"/>
      <c r="AD32" s="68"/>
      <c r="AE32" s="66"/>
      <c r="AF32" s="67"/>
      <c r="AG32" s="67"/>
      <c r="AH32" s="68"/>
      <c r="AI32" s="69"/>
      <c r="AJ32" s="69"/>
      <c r="AK32" s="69"/>
      <c r="AL32" s="69"/>
      <c r="AM32" s="69"/>
      <c r="AN32" s="69"/>
      <c r="AO32" s="69"/>
      <c r="AP32" s="69"/>
      <c r="AR32" s="3"/>
    </row>
    <row r="33" spans="3:39" ht="15.75" customHeight="1"/>
    <row r="34" spans="3:39" ht="18.75" customHeight="1">
      <c r="D34" s="44" t="s">
        <v>59</v>
      </c>
      <c r="E34" s="77">
        <f>AM31-Ｈ28.11!AM31</f>
        <v>-33</v>
      </c>
      <c r="F34" s="77"/>
      <c r="G34" s="1" t="s">
        <v>2</v>
      </c>
      <c r="L34" s="1" t="s">
        <v>60</v>
      </c>
      <c r="O34" s="60">
        <v>-468</v>
      </c>
      <c r="P34" s="60"/>
      <c r="Q34" s="60"/>
      <c r="R34" s="60"/>
      <c r="S34" s="1" t="s">
        <v>2</v>
      </c>
      <c r="AG34" s="44" t="s">
        <v>61</v>
      </c>
      <c r="AH34" s="61">
        <f>AT31</f>
        <v>10204</v>
      </c>
      <c r="AI34" s="61"/>
      <c r="AJ34" s="61"/>
      <c r="AK34" s="61"/>
      <c r="AL34" s="61"/>
      <c r="AM34" s="1" t="s">
        <v>2</v>
      </c>
    </row>
    <row r="35" spans="3:39" ht="6" customHeight="1"/>
    <row r="36" spans="3:39" ht="18.75" customHeight="1">
      <c r="D36" s="44" t="s">
        <v>59</v>
      </c>
      <c r="E36" s="60">
        <f>AA31-Ｈ28.11!AA31</f>
        <v>-19</v>
      </c>
      <c r="F36" s="60"/>
      <c r="G36" s="1" t="s">
        <v>62</v>
      </c>
      <c r="L36" s="1" t="s">
        <v>60</v>
      </c>
      <c r="O36" s="60">
        <v>-46</v>
      </c>
      <c r="P36" s="60"/>
      <c r="Q36" s="60"/>
      <c r="R36" s="60"/>
      <c r="S36" s="1" t="s">
        <v>62</v>
      </c>
      <c r="Y36" s="1" t="s">
        <v>69</v>
      </c>
      <c r="AG36" s="44" t="s">
        <v>1</v>
      </c>
      <c r="AH36" s="61">
        <f>AT29</f>
        <v>4313</v>
      </c>
      <c r="AI36" s="61"/>
      <c r="AJ36" s="61"/>
      <c r="AK36" s="61"/>
      <c r="AL36" s="61"/>
      <c r="AM36" s="1" t="s">
        <v>2</v>
      </c>
    </row>
    <row r="37" spans="3:39" ht="6" customHeight="1">
      <c r="AG37" s="44"/>
    </row>
    <row r="38" spans="3:39" ht="18.75" customHeight="1">
      <c r="C38" s="47" t="s">
        <v>65</v>
      </c>
      <c r="AG38" s="44" t="s">
        <v>3</v>
      </c>
      <c r="AH38" s="61">
        <f>AT30</f>
        <v>5891</v>
      </c>
      <c r="AI38" s="61"/>
      <c r="AJ38" s="61"/>
      <c r="AK38" s="61"/>
      <c r="AL38" s="61"/>
      <c r="AM38" s="1" t="s">
        <v>2</v>
      </c>
    </row>
    <row r="39" spans="3:39" ht="6" customHeight="1">
      <c r="AG39" s="44"/>
    </row>
    <row r="40" spans="3:39" ht="18.75" customHeight="1">
      <c r="C40" s="8" t="s">
        <v>66</v>
      </c>
      <c r="AG40" s="44" t="s">
        <v>51</v>
      </c>
      <c r="AH40" s="62">
        <f>IF(OR(AH34=0,AM31=0),"",ROUNDDOWN(AH34/AM31*100,2))</f>
        <v>38.14</v>
      </c>
      <c r="AI40" s="62"/>
      <c r="AJ40" s="62"/>
      <c r="AK40" s="62"/>
      <c r="AL40" s="62"/>
      <c r="AM40" s="1" t="s">
        <v>70</v>
      </c>
    </row>
    <row r="42" spans="3:39" ht="14.25">
      <c r="C42" s="21" t="s">
        <v>74</v>
      </c>
      <c r="D42" s="22"/>
      <c r="E42" s="22"/>
      <c r="F42" s="90">
        <v>9</v>
      </c>
      <c r="G42" s="90"/>
      <c r="H42" s="90"/>
      <c r="I42" s="22" t="s">
        <v>2</v>
      </c>
      <c r="J42" s="22"/>
      <c r="K42" s="22"/>
      <c r="L42" s="21" t="s">
        <v>75</v>
      </c>
      <c r="M42" s="22"/>
      <c r="N42" s="22"/>
      <c r="O42" s="22"/>
      <c r="P42" s="22"/>
      <c r="Q42" s="90">
        <v>45</v>
      </c>
      <c r="R42" s="90"/>
      <c r="S42" s="90"/>
      <c r="T42" s="90"/>
      <c r="U42" s="22" t="s">
        <v>2</v>
      </c>
      <c r="V42" s="22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Ｈ28.4</vt:lpstr>
      <vt:lpstr>Ｈ28.5</vt:lpstr>
      <vt:lpstr>Ｈ28.6</vt:lpstr>
      <vt:lpstr>Ｈ28.7</vt:lpstr>
      <vt:lpstr>Ｈ28.8</vt:lpstr>
      <vt:lpstr>Ｈ28.9</vt:lpstr>
      <vt:lpstr>Ｈ28.10</vt:lpstr>
      <vt:lpstr>Ｈ28.11</vt:lpstr>
      <vt:lpstr>Ｈ28.12</vt:lpstr>
      <vt:lpstr>H29.1</vt:lpstr>
      <vt:lpstr>H29.2</vt:lpstr>
      <vt:lpstr>Ｈ29.3</vt:lpstr>
      <vt:lpstr>Ｈ28.10!Print_Area</vt:lpstr>
      <vt:lpstr>Ｈ28.11!Print_Area</vt:lpstr>
      <vt:lpstr>Ｈ28.12!Print_Area</vt:lpstr>
      <vt:lpstr>Ｈ28.4!Print_Area</vt:lpstr>
      <vt:lpstr>Ｈ28.6!Print_Area</vt:lpstr>
      <vt:lpstr>Ｈ28.7!Print_Area</vt:lpstr>
      <vt:lpstr>Ｈ28.8!Print_Area</vt:lpstr>
      <vt:lpstr>Ｈ28.9!Print_Area</vt:lpstr>
      <vt:lpstr>Ｈ29.3!Print_Area</vt:lpstr>
    </vt:vector>
  </TitlesOfParts>
  <Company>竹原市　市民生活課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PC0801</dc:creator>
  <cp:lastModifiedBy>竹原市</cp:lastModifiedBy>
  <cp:lastPrinted>2016-07-07T03:44:34Z</cp:lastPrinted>
  <dcterms:created xsi:type="dcterms:W3CDTF">2006-05-10T06:46:45Z</dcterms:created>
  <dcterms:modified xsi:type="dcterms:W3CDTF">2017-04-19T05:16:34Z</dcterms:modified>
</cp:coreProperties>
</file>